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8352" windowHeight="4356" tabRatio="601" firstSheet="3" activeTab="4"/>
  </bookViews>
  <sheets>
    <sheet name="BUDGET INVES.DISMIS" sheetId="1" r:id="rId1"/>
    <sheet name="Budget economico" sheetId="2" r:id="rId2"/>
    <sheet name="Budget di tesoreria" sheetId="3" r:id="rId3"/>
    <sheet name="BUDGET INVES.DISMIS.DI GESTIONE" sheetId="4" r:id="rId4"/>
    <sheet name="pianta organica" sheetId="5" r:id="rId5"/>
    <sheet name="BUDGET ECONOMICO DI GESTIONE" sheetId="6" r:id="rId6"/>
    <sheet name="Rapporto compatibilità" sheetId="7" r:id="rId7"/>
  </sheets>
  <definedNames>
    <definedName name="_xlnm.Print_Area" localSheetId="1">'Budget economico'!$A$1:$H$55</definedName>
    <definedName name="_xlnm.Print_Titles" localSheetId="1">'Budget economico'!$4:$5</definedName>
    <definedName name="_xlnm.Print_Titles" localSheetId="5">'BUDGET ECONOMICO DI GESTIONE'!$1:$2</definedName>
  </definedNames>
  <calcPr fullCalcOnLoad="1"/>
</workbook>
</file>

<file path=xl/sharedStrings.xml><?xml version="1.0" encoding="utf-8"?>
<sst xmlns="http://schemas.openxmlformats.org/spreadsheetml/2006/main" count="383" uniqueCount="328">
  <si>
    <t xml:space="preserve"> </t>
  </si>
  <si>
    <t>A - VALORE DELLA PRODUZIONE</t>
  </si>
  <si>
    <t>1)</t>
  </si>
  <si>
    <t>Ricavi delle vendite e delle prestazioni</t>
  </si>
  <si>
    <t>2)</t>
  </si>
  <si>
    <t>Variazione rimanenze prodotti in corso di lavorazione</t>
  </si>
  <si>
    <t>3)</t>
  </si>
  <si>
    <t>Variazione dei lavori in corso su ordinazione</t>
  </si>
  <si>
    <t>4)</t>
  </si>
  <si>
    <t>Incrementi di immobilizzazioni per lavori interni</t>
  </si>
  <si>
    <t>5)</t>
  </si>
  <si>
    <t>Altri ricavi e proventi</t>
  </si>
  <si>
    <t>TOTALE VALORE DELLA PRODUZIONE (A)</t>
  </si>
  <si>
    <t>B - COSTI DELLA PRODUZIONE</t>
  </si>
  <si>
    <t>6)</t>
  </si>
  <si>
    <t>Acquisti materie prime, sussidiarie, di consumo e di merci</t>
  </si>
  <si>
    <t>7)</t>
  </si>
  <si>
    <t>Spese per prestazione di servizi</t>
  </si>
  <si>
    <t>8)</t>
  </si>
  <si>
    <t>Spese per godimento di beni di terzi</t>
  </si>
  <si>
    <t>9)</t>
  </si>
  <si>
    <t>Costi del personale</t>
  </si>
  <si>
    <t>10)</t>
  </si>
  <si>
    <t>Ammortamenti e svalutazioni</t>
  </si>
  <si>
    <t>11)</t>
  </si>
  <si>
    <t>Variazioni rimanenze materie prime, sussid., di consumo e merci</t>
  </si>
  <si>
    <t>12)</t>
  </si>
  <si>
    <t>Accantonamento per rischi</t>
  </si>
  <si>
    <t>13)</t>
  </si>
  <si>
    <t>Altri accantonamenti</t>
  </si>
  <si>
    <t>14)</t>
  </si>
  <si>
    <t>Oneri diversi di gestione</t>
  </si>
  <si>
    <t>TOTALE COSTI DELLA PRODUZIONE (B)</t>
  </si>
  <si>
    <t>DIFFERENZA FRA VALORE E COSTI DELLA PRODUZIONE (A - B)</t>
  </si>
  <si>
    <t>C - PROVENTI E ONERI FINANZIARI</t>
  </si>
  <si>
    <t>15)</t>
  </si>
  <si>
    <t>Proventi da partecipazioni</t>
  </si>
  <si>
    <t>16)</t>
  </si>
  <si>
    <t>Altri proventi finanziari</t>
  </si>
  <si>
    <t>17)</t>
  </si>
  <si>
    <t>Interessi e altri oneri finanziari:</t>
  </si>
  <si>
    <t>17)-bis</t>
  </si>
  <si>
    <t>Utile e perdite su cambi</t>
  </si>
  <si>
    <t>TOTALE PROVENTI E ONERI FINANZIARI (15+16-17+/-17-bis)</t>
  </si>
  <si>
    <t>D - RETTIFICHE DI VALORE DI ATTIVITA' FINANZIARIE</t>
  </si>
  <si>
    <t>18)</t>
  </si>
  <si>
    <t>Rivalutazioni</t>
  </si>
  <si>
    <t>19)</t>
  </si>
  <si>
    <t>Svalutazioni</t>
  </si>
  <si>
    <t>E - PROVENTI E ONERI STRAORDINARI</t>
  </si>
  <si>
    <t>20)</t>
  </si>
  <si>
    <t>Proventi Straordinari</t>
  </si>
  <si>
    <t>21)</t>
  </si>
  <si>
    <t>Oneri Straordinari</t>
  </si>
  <si>
    <t>TOTALE PROVENTI E ONERI STRAORDINARI (20-21)</t>
  </si>
  <si>
    <t>TOTALE RETTIFICHE DI VALORE DI ATTIVITA' FINANZIARIE (18-19)</t>
  </si>
  <si>
    <t>RISULTATO PRIMA DELLE IMPOSTE (A -B +/- C +/- D +/- E)</t>
  </si>
  <si>
    <t>22)</t>
  </si>
  <si>
    <t>Imposte sul reddito dell'esercizio</t>
  </si>
  <si>
    <t xml:space="preserve">UTILE/PERDITA DELL'ESERCIZIO </t>
  </si>
  <si>
    <t>IMMOBILIZZAZIONI IMMATERIALI</t>
  </si>
  <si>
    <t>Software - investimenti</t>
  </si>
  <si>
    <t>Software - dismissioni</t>
  </si>
  <si>
    <t>Altre immobilizzazioni immateriali - investimenti</t>
  </si>
  <si>
    <t>Altre immobilizzazioni immateriali - dismissioni</t>
  </si>
  <si>
    <t>TOTALE IMMOBILIZZAZIONI IMMATERIALI</t>
  </si>
  <si>
    <t>IMMOBILIZZAZIONI MATERIALI</t>
  </si>
  <si>
    <t>Immobili - investimenti</t>
  </si>
  <si>
    <t>Immobili - dismissioni</t>
  </si>
  <si>
    <t>Altre immobilizzazioni - investimenti</t>
  </si>
  <si>
    <t>Altre immobilizzazioni - dismissioni</t>
  </si>
  <si>
    <t>TOTALE IMMOBILIZZAZIONI MATERIALI</t>
  </si>
  <si>
    <t>IMMOBILIZZAZIONI FINANZIARIE</t>
  </si>
  <si>
    <t>Partecipazioni - investimenti</t>
  </si>
  <si>
    <t>Partecipazioni - dismissioni</t>
  </si>
  <si>
    <t>Titoli - investimenti</t>
  </si>
  <si>
    <t>Titoli - dismissioni</t>
  </si>
  <si>
    <t>TOTALE IMMOBILIZZAZIONI FINANZIARIE</t>
  </si>
  <si>
    <t xml:space="preserve">TOTALE IMMOBILIZZAZIONI </t>
  </si>
  <si>
    <t>Entrate da gestione economica</t>
  </si>
  <si>
    <t>Entrate da dismissioni</t>
  </si>
  <si>
    <t>Entrate da gestione finanziaria</t>
  </si>
  <si>
    <t>Uscite da gestione economica</t>
  </si>
  <si>
    <t>Uscite da investimenti</t>
  </si>
  <si>
    <t>Uscite da gestione finanziaria</t>
  </si>
  <si>
    <t>FLUSSI DI TESORERIA IN ENTRATA:</t>
  </si>
  <si>
    <t>FLUSSI DI TESORERIA IN USCITA:</t>
  </si>
  <si>
    <t>a)</t>
  </si>
  <si>
    <t>b)</t>
  </si>
  <si>
    <t>Area di inquadramento e posizioni economiche</t>
  </si>
  <si>
    <t>Posti in organico</t>
  </si>
  <si>
    <t>Posti ricoperti</t>
  </si>
  <si>
    <t>AREA B</t>
  </si>
  <si>
    <t>AREA C</t>
  </si>
  <si>
    <t>TOTALE</t>
  </si>
  <si>
    <t>Posti vacanti</t>
  </si>
  <si>
    <t>A</t>
  </si>
  <si>
    <t>VALORE DELLA PRODUZIONE</t>
  </si>
  <si>
    <t>RICAVI  DELLE VENDITE E DELLE PRESTAZIONI</t>
  </si>
  <si>
    <t xml:space="preserve">Quote sociali </t>
  </si>
  <si>
    <t>Proventi da Delegazioni Indirette</t>
  </si>
  <si>
    <t>Proventi riscossione tasse automobilistiche</t>
  </si>
  <si>
    <t>Proventi servizio soccorso stradale</t>
  </si>
  <si>
    <t>Proventi servizio noleggio auto</t>
  </si>
  <si>
    <t>Proventi servizio lavaggio auto</t>
  </si>
  <si>
    <t>Proventi vendita minuterie e varie</t>
  </si>
  <si>
    <t>ALTRI RICAVI E PROVENTI</t>
  </si>
  <si>
    <t>Plusvalenza da alienazione cespiti</t>
  </si>
  <si>
    <t>Arrotondamenti</t>
  </si>
  <si>
    <t>C</t>
  </si>
  <si>
    <t>Dividendi su partecipazioni</t>
  </si>
  <si>
    <t>E</t>
  </si>
  <si>
    <t>PROVENTI STRAORDINARI</t>
  </si>
  <si>
    <t>Plusvalenza da alienazione vendita azioni</t>
  </si>
  <si>
    <t>B</t>
  </si>
  <si>
    <t>ACQUISTI MATERIE PRIME, DI CONSUMO E DI MERCI</t>
  </si>
  <si>
    <t>Spese acquisto materiale cartog.minuterie e varie</t>
  </si>
  <si>
    <t>Acquisto beni prestazione servizi</t>
  </si>
  <si>
    <t>SPESE PER PRESTAZIONI DI SERVIZI</t>
  </si>
  <si>
    <t xml:space="preserve">Buoni mensa </t>
  </si>
  <si>
    <t>Spese per gli organi dell'Ente</t>
  </si>
  <si>
    <t>Convocazioni organi sociali</t>
  </si>
  <si>
    <t>Spese partecipazione congressi</t>
  </si>
  <si>
    <t>Spese manifestazioni sportive</t>
  </si>
  <si>
    <t>Spese a terzi per acquisizione soci</t>
  </si>
  <si>
    <t xml:space="preserve">Spese a terzi per servizio cessione auto </t>
  </si>
  <si>
    <t>Spese canoni associativi</t>
  </si>
  <si>
    <t>Quota tessera sociale a favore ACI</t>
  </si>
  <si>
    <t>SPESE PER GODIMENTO DI BENI DI TERZI</t>
  </si>
  <si>
    <t>COSTI DEL PERSONALE</t>
  </si>
  <si>
    <t>AMMORTAMENTI E SVALUTAZIONI</t>
  </si>
  <si>
    <t>ALTRI ACCANTONAMENTO</t>
  </si>
  <si>
    <t>ONERI DIVERSI DI GESTIONE</t>
  </si>
  <si>
    <t>Acquisto libri e pubblicazioni</t>
  </si>
  <si>
    <t>Minusvalenze passive su alienazione cespiti</t>
  </si>
  <si>
    <t>TOTALE COSTI DELLA PRUDUZIONE (B)</t>
  </si>
  <si>
    <t>PROVENTI ED ONERI FINANZIARI</t>
  </si>
  <si>
    <t>INTERESSI ED ALTRI ONERI FINANZIARI</t>
  </si>
  <si>
    <t>Interessi passivi su finanziamenti</t>
  </si>
  <si>
    <t>COSTI DELLA PRODUZIONE</t>
  </si>
  <si>
    <t>SUSSID, DI CONSUMO E MERCI</t>
  </si>
  <si>
    <t>VARIAZIONE RIMANENZE MATERIE PRIME,</t>
  </si>
  <si>
    <t>ACCANTONAMENTO PER RISCHI</t>
  </si>
  <si>
    <t>17 bis</t>
  </si>
  <si>
    <t>Utili e perdite su cambi</t>
  </si>
  <si>
    <t>TOTALE PROVENTI E ONERI FINANZIARI (15+16-17+/-17 bis)</t>
  </si>
  <si>
    <t>D</t>
  </si>
  <si>
    <t>RETTIFICHE DI VALORE DI ATTIVITA' FINANZIARIE</t>
  </si>
  <si>
    <t>PROVENTI E ONERI STRAORDINARI</t>
  </si>
  <si>
    <t>ONERI STRAORDINARI</t>
  </si>
  <si>
    <t>TOTALE PROVENTI E ONERI STRAORDINARI (20 - 21)</t>
  </si>
  <si>
    <t>TOTALE RETTIFICHE DI VALORE DI ATTIVITA' FINANZIARIE (18 -19)</t>
  </si>
  <si>
    <t>RISULTATO PRIMA DELLE IMPOSTE (A+B+/-C+/-D+/-E)</t>
  </si>
  <si>
    <t>UTILE/PERDITA DELL'ESERCIZIO</t>
  </si>
  <si>
    <t>IMPOSTE SUL REDDITO DELL'ESERCIZIO</t>
  </si>
  <si>
    <t>I.R.E.S.</t>
  </si>
  <si>
    <t>TOTALE IMPOSTE SUL REDDITO DELL'ESERCIZIO</t>
  </si>
  <si>
    <t>Fitti attivi commerciale</t>
  </si>
  <si>
    <t>Interessi attivi commerciali</t>
  </si>
  <si>
    <t>Rimborsi diversi da terzi commerciali</t>
  </si>
  <si>
    <t>Stipendi personale commerciali</t>
  </si>
  <si>
    <t>Trattamento accessorio personale commerciale</t>
  </si>
  <si>
    <t>Oneri previdenziali commerciali</t>
  </si>
  <si>
    <t>Quota indennita' licenziamento commerciale</t>
  </si>
  <si>
    <t>Noleggio automezzi commerciale</t>
  </si>
  <si>
    <t>Spese a terzi per servizi diversi commerciali</t>
  </si>
  <si>
    <t>Manutenzione immobili  impianti ed attrezzature comm.</t>
  </si>
  <si>
    <t>Manutenzione mobilio macchine ufficio e computer comm.</t>
  </si>
  <si>
    <t>Manutenzione automezzi commerciale</t>
  </si>
  <si>
    <t>Cancelleria e stampati commerciale</t>
  </si>
  <si>
    <t>Spese accertamenti sanitari commerciale</t>
  </si>
  <si>
    <t>Fitti passivi commerciale</t>
  </si>
  <si>
    <t>Spese riscaldamento commerciale</t>
  </si>
  <si>
    <t>Spese condominiali commerciale</t>
  </si>
  <si>
    <t xml:space="preserve">Spese pulizia locali commerciale </t>
  </si>
  <si>
    <t>Spese telefoniche commerciale</t>
  </si>
  <si>
    <t>Spese assicurazioni commerciale</t>
  </si>
  <si>
    <t>Spese onorari e consulenze commerciale</t>
  </si>
  <si>
    <t>Spese legali e notarili commerciale</t>
  </si>
  <si>
    <t>Spese assistenza software hardware commerciale</t>
  </si>
  <si>
    <t>Spese diverse commerciale</t>
  </si>
  <si>
    <t>Spese postali commerciale</t>
  </si>
  <si>
    <t>Carburante e lubrificante automezzi commerciale</t>
  </si>
  <si>
    <t>Spese trasporti e facchinaggi commerciale</t>
  </si>
  <si>
    <t>Interessi passivi su c/c bancari e ipotecari commerciale</t>
  </si>
  <si>
    <t>Interessi passivi diversi commerciale</t>
  </si>
  <si>
    <t>Commissioni bancarie commerciale</t>
  </si>
  <si>
    <t>Tasse comunali insegne e affissioni commerciale</t>
  </si>
  <si>
    <t>Tasse comunali diverse commerciale</t>
  </si>
  <si>
    <t>Immatricolazioni tasse circolazione e contravv.automezzi comm.</t>
  </si>
  <si>
    <t>Rimborsi diversi commerciale</t>
  </si>
  <si>
    <t xml:space="preserve">Spese per corsi al personale </t>
  </si>
  <si>
    <t>Spese a terzi per servizo paghe commerciali</t>
  </si>
  <si>
    <t>Spese a terzi per servizio lavaggio auto commerciale</t>
  </si>
  <si>
    <t>Proventi per servizi diversi commerciali</t>
  </si>
  <si>
    <t>Proventi ACI per servizio assistenza turisti stranieri</t>
  </si>
  <si>
    <t xml:space="preserve">Proventi SARA  </t>
  </si>
  <si>
    <t>Compensi Co.Co.Co. Commerciale</t>
  </si>
  <si>
    <t>Sopravvenienze passive commerciale</t>
  </si>
  <si>
    <t>Proventi ACI per documenti turistici (Acipassport)</t>
  </si>
  <si>
    <t>Indennità missione-rimborsi spese commerciale</t>
  </si>
  <si>
    <t>Proventi per fornitura mezzi organizzati commerciale</t>
  </si>
  <si>
    <t xml:space="preserve"> BUDGET ECONOMICO DI GESTIONE</t>
  </si>
  <si>
    <t xml:space="preserve"> BUDGET ECONOMICO</t>
  </si>
  <si>
    <t>BUDGET DEGLI INVESTIMENTI /DISMISSIONI
                                                                      DI GESTIONE</t>
  </si>
  <si>
    <t xml:space="preserve">a) </t>
  </si>
  <si>
    <t>a) Mobilio e macchine ufficio commerciali</t>
  </si>
  <si>
    <t>b) Mobilio e macchine ufficio istituzionale</t>
  </si>
  <si>
    <t xml:space="preserve"> BUDGET DEGLI INVESTIMENTI /DISMISSIONI</t>
  </si>
  <si>
    <t xml:space="preserve">Affitti commerciali d'azienda </t>
  </si>
  <si>
    <t>Contributo ad associazioni sportive</t>
  </si>
  <si>
    <t>Spese promozione associativa</t>
  </si>
  <si>
    <t>Servizi a terzi per servizio soccorso stradale</t>
  </si>
  <si>
    <t>Personale di ruolo</t>
  </si>
  <si>
    <t>c) Attrezzature e macchinari commerciali</t>
  </si>
  <si>
    <t>d) Attrezzature e macchinari istituzionali</t>
  </si>
  <si>
    <t xml:space="preserve"> BUDGET DI TESORERIA</t>
  </si>
  <si>
    <t>Contributo Amministrazioni Pubbliche</t>
  </si>
  <si>
    <t>Spese pubblicità commerciale</t>
  </si>
  <si>
    <t>Spese pubblicità non commerciale</t>
  </si>
  <si>
    <t>Spese educazione stradale commerciale</t>
  </si>
  <si>
    <t>Spese educazione stradale non commerciale</t>
  </si>
  <si>
    <t>Quote ammortamento immobili commerciale</t>
  </si>
  <si>
    <t>Quote ammortamento immobili non commerciale</t>
  </si>
  <si>
    <t>Quota ammortamento impianti commerciale</t>
  </si>
  <si>
    <t>Quota ammortamento impianti non commerciale</t>
  </si>
  <si>
    <t>Quota ammortamento attrezzature commerciale</t>
  </si>
  <si>
    <t>Quota ammortamento attrezzature non commerciale</t>
  </si>
  <si>
    <t>Quota ammortamento marchi non commerciale</t>
  </si>
  <si>
    <t>Quote ammortamento mobilio commerciale</t>
  </si>
  <si>
    <t>Quote ammortamento mobilio non commerciale</t>
  </si>
  <si>
    <t>Quota ammortamento computer commerciale</t>
  </si>
  <si>
    <t>Quota ammortamento computer non commerciale</t>
  </si>
  <si>
    <t>Quota ammortamento macchine elettr. commerciale</t>
  </si>
  <si>
    <t>Quota ammortamento macchine elettr.non commerciale</t>
  </si>
  <si>
    <t>Fitti attivi non commerciale</t>
  </si>
  <si>
    <t>Proventi per servizi diversi non commerciale</t>
  </si>
  <si>
    <t>Rimborsi diversi da terzi non commerciale</t>
  </si>
  <si>
    <t>Rimborsi danni da assicurazioni non commerciale</t>
  </si>
  <si>
    <t>Carburante e lubrificante automezzi non commerciale</t>
  </si>
  <si>
    <t>Cancelleria e stampati non commerciale</t>
  </si>
  <si>
    <t>Spese a terzi per servizio lavaggio auto non commerciale</t>
  </si>
  <si>
    <t>Spese a terzi per servizio paghe non commerciale</t>
  </si>
  <si>
    <t>Spese a terzi per servizi diversi non commerciale</t>
  </si>
  <si>
    <t>Manutenzione immobili  impianti ed attrezzature non commerciale</t>
  </si>
  <si>
    <t>Manutenzione mobilio macchine ufficio e computer non commerciale</t>
  </si>
  <si>
    <t>Manutenzione automezzi non commerciale</t>
  </si>
  <si>
    <t>Spese accertamenti sanitari non commerciale</t>
  </si>
  <si>
    <t>Spese riscaldamento non commerciale</t>
  </si>
  <si>
    <t>Spese pulizia locali non commerciale</t>
  </si>
  <si>
    <t>Spese telefoniche non commerciale</t>
  </si>
  <si>
    <t>Spese assicurazioni non commerciale</t>
  </si>
  <si>
    <t>Spese onorari e consulenze non commerciale</t>
  </si>
  <si>
    <t>Spese legali e notarili non commerciale</t>
  </si>
  <si>
    <t>Spese assistenza software hardware non commerciale</t>
  </si>
  <si>
    <t>Spese postali non commerciale</t>
  </si>
  <si>
    <t>Spese trasporti e facchinaggi non commerciale</t>
  </si>
  <si>
    <t>Indennità missione-rimborsi spese non commerciale</t>
  </si>
  <si>
    <t>Commissioni bancarie non commerciale</t>
  </si>
  <si>
    <t>Noleggio automezzi non commerciale</t>
  </si>
  <si>
    <t>Spese condominiali non commerciale</t>
  </si>
  <si>
    <t>Fitti passivi non commerciale</t>
  </si>
  <si>
    <t>Stipendi personale non commerciale</t>
  </si>
  <si>
    <t>Oneri previdenziali non commerciale</t>
  </si>
  <si>
    <t>Trattamento accessorio personale non commerciale</t>
  </si>
  <si>
    <t>Compensi Co.Co.Co. non commerciale</t>
  </si>
  <si>
    <t>Quota indennita' licenziamento non commerciale</t>
  </si>
  <si>
    <t>Spese diverse non commerciale</t>
  </si>
  <si>
    <t>Immatricolazioni tasse circolazione e contravv.automezzi nc</t>
  </si>
  <si>
    <t>Omaggi ai soci non commerciale</t>
  </si>
  <si>
    <t>Tasse comunali insegne e affissioni non commerciale</t>
  </si>
  <si>
    <t>Tasse comunali diverse non commerciale</t>
  </si>
  <si>
    <t>Rimborsi diversi non commerciale</t>
  </si>
  <si>
    <t>Sopravvenienze passive non commerciale</t>
  </si>
  <si>
    <t>Interessi passivi su c/c bancari e ipotecari non commerciale</t>
  </si>
  <si>
    <t>Interessi passivi diversi non commerciale</t>
  </si>
  <si>
    <t>I.R.A.P. su dipendenti/direttore commerciale</t>
  </si>
  <si>
    <t>I.R.A.P. su dipendenti/direttore non commerciale</t>
  </si>
  <si>
    <t>I.R.A.P. su collaboratori e consulenti non commerciale</t>
  </si>
  <si>
    <t>I.R.A.P. su collaboratori e consulenti commerciale</t>
  </si>
  <si>
    <t>TOTALE BUDGET
ESERCIZIO 2014</t>
  </si>
  <si>
    <t>Altri Interessi attivi commerciali</t>
  </si>
  <si>
    <t>Interessi attivi non commerciali</t>
  </si>
  <si>
    <t>Rapporto compatibilità per BUDGET GESTIONE 2013.xls</t>
  </si>
  <si>
    <t>Data esecuzione: 26/09/2013 16.36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</si>
  <si>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</si>
  <si>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</si>
  <si>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</si>
  <si>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</si>
  <si>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</si>
  <si>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</si>
  <si>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Consuntivo anno 2012</t>
  </si>
  <si>
    <t>Budget Definitivo anno  2013</t>
  </si>
  <si>
    <t>Budget anno 2014</t>
  </si>
  <si>
    <t>Totale Budget
 anno 2014</t>
  </si>
  <si>
    <t>SALDO FINALE PRESUNTO DI TESORERIA AL 31/12/2013 (A)</t>
  </si>
  <si>
    <t>TOTALE FLUSSI IN ENTRATA ESERCIZIO 2014 (B)</t>
  </si>
  <si>
    <t>TOTALE FLUSSI IN USCITA ESERCIZIO 2014 (C)</t>
  </si>
  <si>
    <t>Integrazione compenso Direttore commerciale</t>
  </si>
  <si>
    <t xml:space="preserve">Compenso responsabilità Direttore A.C. commerciale </t>
  </si>
  <si>
    <t>Compenso responsabilità Direttore A.C. non commerciale</t>
  </si>
  <si>
    <t>Bollature vidimazioni  registrazioni contratti commerciali</t>
  </si>
  <si>
    <t>Bollature vidimazioni registrazioni contratti non commerciale</t>
  </si>
  <si>
    <t>IMU  e altre Imposte  indeducibili commerciale</t>
  </si>
  <si>
    <t>IMU  e altre Imposte  indeducibili non commerciale</t>
  </si>
  <si>
    <t>SALDO FINALE PRESUNTO DI TESORERIA AL 31/12/2014 (D=A+B-C)</t>
  </si>
  <si>
    <t>Budget iniziale anno  2014</t>
  </si>
  <si>
    <t>Variazioni Budget al 27.10.2014</t>
  </si>
  <si>
    <t>Variazioni al Budget 
 anno 2014</t>
  </si>
  <si>
    <t>Budget anno 2014
al 27.10.2014</t>
  </si>
  <si>
    <t>VARIAZIONE AL BUDGET 
ESERCIZIO 2014</t>
  </si>
  <si>
    <t>TOTALE BUDGET
 ESERCIZIO 2014
 AL 27.10.2014</t>
  </si>
  <si>
    <t>Sopravvenienze attive commerciali</t>
  </si>
  <si>
    <t>Sopravvenienze attive non commerciali</t>
  </si>
  <si>
    <t>Quota ammortamento impianti di sicurezza non commerciale</t>
  </si>
  <si>
    <t>Spese per danni lavaggio non commerciale</t>
  </si>
  <si>
    <t>e) Impianti di sicurezza commerciali</t>
  </si>
  <si>
    <t>f) Impianti di sicurezza non commerciali</t>
  </si>
  <si>
    <t>Rimborsi danni da assicurazioni commerciale</t>
  </si>
  <si>
    <t>Spese servizio energia commerciale</t>
  </si>
  <si>
    <t>Spese servizio energia non commerciale</t>
  </si>
  <si>
    <t>Spese servizio servizio idrico commerciale</t>
  </si>
  <si>
    <t>Spese servizio servizio idrico non commerciale</t>
  </si>
  <si>
    <t>Quota ammortamento impianti di sicurezza commerciale</t>
  </si>
  <si>
    <t>Svalutazione crediti</t>
  </si>
  <si>
    <t>Servizi a terzi per servizio stampa e spidizioni avvisi</t>
  </si>
  <si>
    <t>Spese Progetto Easy Grado</t>
  </si>
  <si>
    <t>PIANTA ORGANICA DEL PERSONALE IN SERVIZIO AL 30/06/2014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</si>
</sst>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#,##0.000"/>
    <numFmt numFmtId="175" formatCode="#,##0.0000"/>
    <numFmt numFmtId="176" formatCode="0.0"/>
    <numFmt numFmtId="177" formatCode="#,##0.00_ ;[Red]\-#,##0.00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7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6" xfId="0" applyFont="1" applyFill="1" applyBorder="1" applyAlignment="1">
      <alignment/>
    </xf>
    <xf numFmtId="49" fontId="0" fillId="33" borderId="16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3" fontId="0" fillId="0" borderId="13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3" xfId="0" applyFont="1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3" xfId="0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13" fillId="0" borderId="19" xfId="0" applyFont="1" applyBorder="1" applyAlignment="1">
      <alignment/>
    </xf>
    <xf numFmtId="0" fontId="1" fillId="0" borderId="27" xfId="0" applyFont="1" applyFill="1" applyBorder="1" applyAlignment="1">
      <alignment/>
    </xf>
    <xf numFmtId="40" fontId="14" fillId="0" borderId="0" xfId="46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14" fillId="0" borderId="28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0" fillId="34" borderId="14" xfId="0" applyFill="1" applyBorder="1" applyAlignment="1">
      <alignment/>
    </xf>
    <xf numFmtId="0" fontId="9" fillId="34" borderId="21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40" fontId="13" fillId="0" borderId="10" xfId="46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0" fontId="14" fillId="0" borderId="10" xfId="46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40" fontId="13" fillId="0" borderId="11" xfId="46" applyNumberFormat="1" applyFont="1" applyFill="1" applyBorder="1" applyAlignment="1">
      <alignment/>
    </xf>
    <xf numFmtId="4" fontId="14" fillId="0" borderId="10" xfId="46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0" fontId="14" fillId="0" borderId="16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2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1" fillId="14" borderId="10" xfId="0" applyNumberFormat="1" applyFont="1" applyFill="1" applyBorder="1" applyAlignment="1">
      <alignment/>
    </xf>
    <xf numFmtId="0" fontId="1" fillId="14" borderId="10" xfId="0" applyFont="1" applyFill="1" applyBorder="1" applyAlignment="1">
      <alignment/>
    </xf>
    <xf numFmtId="49" fontId="0" fillId="14" borderId="10" xfId="0" applyNumberFormat="1" applyFont="1" applyFill="1" applyBorder="1" applyAlignment="1">
      <alignment horizontal="center"/>
    </xf>
    <xf numFmtId="0" fontId="0" fillId="14" borderId="12" xfId="0" applyFont="1" applyFill="1" applyBorder="1" applyAlignment="1">
      <alignment/>
    </xf>
    <xf numFmtId="0" fontId="1" fillId="14" borderId="11" xfId="0" applyFont="1" applyFill="1" applyBorder="1" applyAlignment="1">
      <alignment/>
    </xf>
    <xf numFmtId="49" fontId="0" fillId="14" borderId="11" xfId="0" applyNumberFormat="1" applyFont="1" applyFill="1" applyBorder="1" applyAlignment="1">
      <alignment horizontal="center"/>
    </xf>
    <xf numFmtId="0" fontId="0" fillId="14" borderId="14" xfId="0" applyFont="1" applyFill="1" applyBorder="1" applyAlignment="1">
      <alignment/>
    </xf>
    <xf numFmtId="3" fontId="1" fillId="14" borderId="11" xfId="0" applyNumberFormat="1" applyFont="1" applyFill="1" applyBorder="1" applyAlignment="1">
      <alignment/>
    </xf>
    <xf numFmtId="49" fontId="0" fillId="14" borderId="0" xfId="0" applyNumberFormat="1" applyFill="1" applyAlignment="1">
      <alignment/>
    </xf>
    <xf numFmtId="0" fontId="1" fillId="14" borderId="12" xfId="0" applyFont="1" applyFill="1" applyBorder="1" applyAlignment="1">
      <alignment/>
    </xf>
    <xf numFmtId="0" fontId="0" fillId="0" borderId="32" xfId="0" applyBorder="1" applyAlignment="1">
      <alignment/>
    </xf>
    <xf numFmtId="0" fontId="0" fillId="34" borderId="11" xfId="0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4" fontId="13" fillId="0" borderId="13" xfId="46" applyNumberFormat="1" applyFont="1" applyFill="1" applyBorder="1" applyAlignment="1">
      <alignment/>
    </xf>
    <xf numFmtId="40" fontId="14" fillId="0" borderId="13" xfId="46" applyNumberFormat="1" applyFont="1" applyFill="1" applyBorder="1" applyAlignment="1">
      <alignment/>
    </xf>
    <xf numFmtId="4" fontId="14" fillId="0" borderId="18" xfId="0" applyNumberFormat="1" applyFont="1" applyFill="1" applyBorder="1" applyAlignment="1">
      <alignment/>
    </xf>
    <xf numFmtId="4" fontId="14" fillId="0" borderId="13" xfId="46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0" fontId="14" fillId="0" borderId="21" xfId="46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3" fillId="0" borderId="11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0" fontId="0" fillId="14" borderId="13" xfId="0" applyFill="1" applyBorder="1" applyAlignment="1">
      <alignment/>
    </xf>
    <xf numFmtId="2" fontId="14" fillId="14" borderId="0" xfId="0" applyNumberFormat="1" applyFont="1" applyFill="1" applyBorder="1" applyAlignment="1">
      <alignment/>
    </xf>
    <xf numFmtId="0" fontId="13" fillId="14" borderId="0" xfId="0" applyFont="1" applyFill="1" applyBorder="1" applyAlignment="1">
      <alignment/>
    </xf>
    <xf numFmtId="4" fontId="14" fillId="14" borderId="10" xfId="0" applyNumberFormat="1" applyFont="1" applyFill="1" applyBorder="1" applyAlignment="1">
      <alignment horizontal="right"/>
    </xf>
    <xf numFmtId="4" fontId="14" fillId="14" borderId="13" xfId="0" applyNumberFormat="1" applyFont="1" applyFill="1" applyBorder="1" applyAlignment="1">
      <alignment horizontal="right"/>
    </xf>
    <xf numFmtId="177" fontId="14" fillId="14" borderId="10" xfId="0" applyNumberFormat="1" applyFont="1" applyFill="1" applyBorder="1" applyAlignment="1">
      <alignment/>
    </xf>
    <xf numFmtId="0" fontId="14" fillId="14" borderId="0" xfId="0" applyFont="1" applyFill="1" applyBorder="1" applyAlignment="1">
      <alignment horizontal="left"/>
    </xf>
    <xf numFmtId="4" fontId="14" fillId="14" borderId="10" xfId="0" applyNumberFormat="1" applyFont="1" applyFill="1" applyBorder="1" applyAlignment="1">
      <alignment/>
    </xf>
    <xf numFmtId="4" fontId="14" fillId="14" borderId="13" xfId="0" applyNumberFormat="1" applyFont="1" applyFill="1" applyBorder="1" applyAlignment="1">
      <alignment/>
    </xf>
    <xf numFmtId="0" fontId="14" fillId="14" borderId="0" xfId="0" applyFont="1" applyFill="1" applyBorder="1" applyAlignment="1">
      <alignment/>
    </xf>
    <xf numFmtId="40" fontId="14" fillId="14" borderId="10" xfId="46" applyNumberFormat="1" applyFont="1" applyFill="1" applyBorder="1" applyAlignment="1">
      <alignment/>
    </xf>
    <xf numFmtId="40" fontId="14" fillId="14" borderId="13" xfId="46" applyNumberFormat="1" applyFont="1" applyFill="1" applyBorder="1" applyAlignment="1">
      <alignment/>
    </xf>
    <xf numFmtId="0" fontId="0" fillId="14" borderId="18" xfId="0" applyFill="1" applyBorder="1" applyAlignment="1">
      <alignment/>
    </xf>
    <xf numFmtId="0" fontId="14" fillId="14" borderId="19" xfId="0" applyFont="1" applyFill="1" applyBorder="1" applyAlignment="1">
      <alignment/>
    </xf>
    <xf numFmtId="0" fontId="13" fillId="14" borderId="19" xfId="0" applyFont="1" applyFill="1" applyBorder="1" applyAlignment="1">
      <alignment/>
    </xf>
    <xf numFmtId="40" fontId="14" fillId="14" borderId="11" xfId="46" applyNumberFormat="1" applyFont="1" applyFill="1" applyBorder="1" applyAlignment="1">
      <alignment/>
    </xf>
    <xf numFmtId="40" fontId="14" fillId="14" borderId="18" xfId="46" applyNumberFormat="1" applyFont="1" applyFill="1" applyBorder="1" applyAlignment="1">
      <alignment/>
    </xf>
    <xf numFmtId="177" fontId="14" fillId="0" borderId="16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3" fontId="0" fillId="0" borderId="10" xfId="0" applyNumberFormat="1" applyFill="1" applyBorder="1" applyAlignment="1">
      <alignment/>
    </xf>
    <xf numFmtId="2" fontId="13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14" fillId="0" borderId="18" xfId="0" applyFont="1" applyBorder="1" applyAlignment="1">
      <alignment horizontal="right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right"/>
    </xf>
    <xf numFmtId="40" fontId="14" fillId="0" borderId="11" xfId="46" applyNumberFormat="1" applyFont="1" applyFill="1" applyBorder="1" applyAlignment="1">
      <alignment/>
    </xf>
    <xf numFmtId="40" fontId="14" fillId="0" borderId="18" xfId="46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" fontId="13" fillId="0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49" fillId="0" borderId="0" xfId="0" applyNumberFormat="1" applyFont="1" applyFill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3" fontId="0" fillId="35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3" fontId="0" fillId="36" borderId="15" xfId="0" applyNumberFormat="1" applyFont="1" applyFill="1" applyBorder="1" applyAlignment="1">
      <alignment horizontal="center" vertical="center" wrapText="1"/>
    </xf>
    <xf numFmtId="3" fontId="0" fillId="36" borderId="11" xfId="0" applyNumberFormat="1" applyFill="1" applyBorder="1" applyAlignment="1">
      <alignment horizontal="center" vertical="center" wrapText="1"/>
    </xf>
    <xf numFmtId="4" fontId="0" fillId="36" borderId="33" xfId="0" applyNumberFormat="1" applyFont="1" applyFill="1" applyBorder="1" applyAlignment="1">
      <alignment horizontal="center" vertical="center" wrapText="1"/>
    </xf>
    <xf numFmtId="4" fontId="0" fillId="36" borderId="18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0.57421875" style="0" customWidth="1"/>
    <col min="2" max="2" width="1.28515625" style="0" customWidth="1"/>
    <col min="3" max="3" width="15.7109375" style="0" customWidth="1"/>
    <col min="4" max="4" width="14.421875" style="0" customWidth="1"/>
    <col min="5" max="5" width="19.00390625" style="0" customWidth="1"/>
  </cols>
  <sheetData>
    <row r="1" spans="1:5" ht="12.75">
      <c r="A1" s="51"/>
      <c r="B1" s="51"/>
      <c r="C1" s="51"/>
      <c r="D1" s="5"/>
      <c r="E1" s="5"/>
    </row>
    <row r="2" spans="1:5" ht="12.75">
      <c r="A2" s="190" t="s">
        <v>208</v>
      </c>
      <c r="B2" s="194"/>
      <c r="C2" s="192" t="s">
        <v>293</v>
      </c>
      <c r="D2" s="195" t="s">
        <v>308</v>
      </c>
      <c r="E2" s="195" t="s">
        <v>309</v>
      </c>
    </row>
    <row r="3" spans="1:5" ht="27.75" customHeight="1">
      <c r="A3" s="191"/>
      <c r="B3" s="194"/>
      <c r="C3" s="193"/>
      <c r="D3" s="193"/>
      <c r="E3" s="193"/>
    </row>
    <row r="4" spans="1:5" ht="12.75">
      <c r="A4" s="4"/>
      <c r="B4" s="5"/>
      <c r="C4" s="177"/>
      <c r="D4" s="1"/>
      <c r="E4" s="3"/>
    </row>
    <row r="5" spans="1:5" ht="15">
      <c r="A5" s="52" t="s">
        <v>60</v>
      </c>
      <c r="B5" s="47"/>
      <c r="C5" s="1"/>
      <c r="D5" s="1"/>
      <c r="E5" s="3"/>
    </row>
    <row r="6" spans="1:5" ht="15.75" customHeight="1">
      <c r="A6" s="4"/>
      <c r="B6" s="5"/>
      <c r="C6" s="1"/>
      <c r="D6" s="1"/>
      <c r="E6" s="3"/>
    </row>
    <row r="7" spans="1:5" ht="15.75" customHeight="1">
      <c r="A7" s="48" t="s">
        <v>61</v>
      </c>
      <c r="B7" s="49"/>
      <c r="C7" s="2"/>
      <c r="D7" s="2"/>
      <c r="E7" s="7"/>
    </row>
    <row r="8" spans="1:5" ht="15.75" customHeight="1">
      <c r="A8" s="48" t="s">
        <v>62</v>
      </c>
      <c r="B8" s="49"/>
      <c r="C8" s="142"/>
      <c r="D8" s="142"/>
      <c r="E8" s="53"/>
    </row>
    <row r="9" spans="1:5" ht="15.75" customHeight="1">
      <c r="A9" s="48" t="s">
        <v>63</v>
      </c>
      <c r="B9" s="49"/>
      <c r="C9" s="142"/>
      <c r="D9" s="142"/>
      <c r="E9" s="53"/>
    </row>
    <row r="10" spans="1:5" ht="15.75" customHeight="1">
      <c r="A10" s="48" t="s">
        <v>64</v>
      </c>
      <c r="B10" s="49"/>
      <c r="C10" s="142"/>
      <c r="D10" s="142"/>
      <c r="E10" s="53"/>
    </row>
    <row r="11" spans="1:5" ht="15.75" customHeight="1">
      <c r="A11" s="4"/>
      <c r="B11" s="5"/>
      <c r="C11" s="1"/>
      <c r="D11" s="1"/>
      <c r="E11" s="3"/>
    </row>
    <row r="12" spans="1:5" ht="15">
      <c r="A12" s="96" t="s">
        <v>65</v>
      </c>
      <c r="B12" s="54"/>
      <c r="C12" s="143"/>
      <c r="D12" s="143"/>
      <c r="E12" s="97"/>
    </row>
    <row r="13" spans="1:5" ht="12.75">
      <c r="A13" s="4"/>
      <c r="B13" s="5"/>
      <c r="C13" s="1"/>
      <c r="D13" s="1"/>
      <c r="E13" s="3"/>
    </row>
    <row r="14" spans="1:5" ht="15">
      <c r="A14" s="52" t="s">
        <v>66</v>
      </c>
      <c r="B14" s="47"/>
      <c r="C14" s="1"/>
      <c r="D14" s="1"/>
      <c r="E14" s="3"/>
    </row>
    <row r="15" spans="1:5" ht="15.75" customHeight="1">
      <c r="A15" s="4"/>
      <c r="B15" s="5"/>
      <c r="C15" s="1"/>
      <c r="D15" s="1"/>
      <c r="E15" s="3"/>
    </row>
    <row r="16" spans="1:5" ht="15.75" customHeight="1">
      <c r="A16" s="48" t="s">
        <v>67</v>
      </c>
      <c r="B16" s="49"/>
      <c r="C16" s="2"/>
      <c r="D16" s="2"/>
      <c r="E16" s="7"/>
    </row>
    <row r="17" spans="1:5" ht="15.75" customHeight="1">
      <c r="A17" s="48" t="s">
        <v>68</v>
      </c>
      <c r="B17" s="49"/>
      <c r="C17" s="142"/>
      <c r="D17" s="142"/>
      <c r="E17" s="53"/>
    </row>
    <row r="18" spans="1:5" ht="15.75" customHeight="1">
      <c r="A18" s="48" t="s">
        <v>69</v>
      </c>
      <c r="B18" s="49"/>
      <c r="C18" s="142">
        <v>8000</v>
      </c>
      <c r="D18" s="142">
        <v>28800</v>
      </c>
      <c r="E18" s="53">
        <f>SUM(C18+D18)</f>
        <v>36800</v>
      </c>
    </row>
    <row r="19" spans="1:5" ht="15.75" customHeight="1">
      <c r="A19" s="48" t="s">
        <v>70</v>
      </c>
      <c r="B19" s="49"/>
      <c r="C19" s="142">
        <v>-5500</v>
      </c>
      <c r="D19" s="142">
        <v>0</v>
      </c>
      <c r="E19" s="53">
        <f>SUM(C19+D19)</f>
        <v>-5500</v>
      </c>
    </row>
    <row r="20" spans="1:5" ht="15.75" customHeight="1">
      <c r="A20" s="4"/>
      <c r="B20" s="5"/>
      <c r="C20" s="1"/>
      <c r="D20" s="1"/>
      <c r="E20" s="3"/>
    </row>
    <row r="21" spans="1:5" ht="15">
      <c r="A21" s="96" t="s">
        <v>71</v>
      </c>
      <c r="B21" s="54"/>
      <c r="C21" s="143">
        <f>SUM(C16+C17+C18+C19)</f>
        <v>2500</v>
      </c>
      <c r="D21" s="97">
        <f>SUM(D16+D17+D18+D19)</f>
        <v>28800</v>
      </c>
      <c r="E21" s="97">
        <f>SUM(E16+E17+E18+E19)</f>
        <v>31300</v>
      </c>
    </row>
    <row r="22" spans="1:5" ht="12.75">
      <c r="A22" s="4"/>
      <c r="B22" s="5"/>
      <c r="C22" s="1"/>
      <c r="D22" s="1"/>
      <c r="E22" s="3"/>
    </row>
    <row r="23" spans="1:5" ht="12.75">
      <c r="A23" s="4" t="s">
        <v>72</v>
      </c>
      <c r="B23" s="5"/>
      <c r="C23" s="1"/>
      <c r="D23" s="1"/>
      <c r="E23" s="3"/>
    </row>
    <row r="24" spans="1:5" ht="15.75" customHeight="1">
      <c r="A24" s="4"/>
      <c r="B24" s="5"/>
      <c r="C24" s="1"/>
      <c r="D24" s="1"/>
      <c r="E24" s="3"/>
    </row>
    <row r="25" spans="1:5" ht="15.75" customHeight="1">
      <c r="A25" s="48" t="s">
        <v>73</v>
      </c>
      <c r="B25" s="49"/>
      <c r="C25" s="2"/>
      <c r="D25" s="2"/>
      <c r="E25" s="7"/>
    </row>
    <row r="26" spans="1:5" ht="15.75" customHeight="1">
      <c r="A26" s="48" t="s">
        <v>74</v>
      </c>
      <c r="B26" s="49"/>
      <c r="C26" s="142"/>
      <c r="D26" s="142"/>
      <c r="E26" s="53"/>
    </row>
    <row r="27" spans="1:5" ht="15.75" customHeight="1">
      <c r="A27" s="48" t="s">
        <v>75</v>
      </c>
      <c r="B27" s="49"/>
      <c r="C27" s="142"/>
      <c r="D27" s="142"/>
      <c r="E27" s="53"/>
    </row>
    <row r="28" spans="1:5" ht="15.75" customHeight="1">
      <c r="A28" s="48" t="s">
        <v>76</v>
      </c>
      <c r="B28" s="49"/>
      <c r="C28" s="142"/>
      <c r="D28" s="142"/>
      <c r="E28" s="53"/>
    </row>
    <row r="29" spans="1:5" ht="15.75" customHeight="1">
      <c r="A29" s="4"/>
      <c r="B29" s="5"/>
      <c r="C29" s="1"/>
      <c r="D29" s="1"/>
      <c r="E29" s="3"/>
    </row>
    <row r="30" spans="1:5" ht="15">
      <c r="A30" s="96" t="s">
        <v>77</v>
      </c>
      <c r="B30" s="54"/>
      <c r="C30" s="143"/>
      <c r="D30" s="143"/>
      <c r="E30" s="97"/>
    </row>
    <row r="31" spans="1:5" ht="15.75" customHeight="1">
      <c r="A31" s="4"/>
      <c r="B31" s="5"/>
      <c r="C31" s="1"/>
      <c r="D31" s="1"/>
      <c r="E31" s="3"/>
    </row>
    <row r="32" spans="1:5" ht="15.75" thickBot="1">
      <c r="A32" s="98" t="s">
        <v>78</v>
      </c>
      <c r="B32" s="54"/>
      <c r="C32" s="143">
        <f>SUM(C12+C21+C30)</f>
        <v>2500</v>
      </c>
      <c r="D32" s="97">
        <f>SUM(D12+D21+D30)</f>
        <v>28800</v>
      </c>
      <c r="E32" s="97">
        <f>SUM(E12+E21+E30)</f>
        <v>31300</v>
      </c>
    </row>
    <row r="33" spans="1:5" ht="13.5" thickTop="1">
      <c r="A33" s="50"/>
      <c r="B33" s="51"/>
      <c r="C33" s="2"/>
      <c r="D33" s="142"/>
      <c r="E33" s="53"/>
    </row>
  </sheetData>
  <sheetProtection/>
  <mergeCells count="5">
    <mergeCell ref="A2:A3"/>
    <mergeCell ref="C2:C3"/>
    <mergeCell ref="B2:B3"/>
    <mergeCell ref="D2:D3"/>
    <mergeCell ref="E2:E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&amp;L&amp;"Arial,Grassetto"&amp;12AUTOMOBILE CLUB UDINE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75" zoomScalePageLayoutView="0" workbookViewId="0" topLeftCell="A19">
      <selection activeCell="K7" sqref="K7"/>
    </sheetView>
  </sheetViews>
  <sheetFormatPr defaultColWidth="9.140625" defaultRowHeight="12.75"/>
  <cols>
    <col min="1" max="1" width="4.00390625" style="0" customWidth="1"/>
    <col min="2" max="2" width="9.28125" style="9" customWidth="1"/>
    <col min="3" max="3" width="57.57421875" style="0" customWidth="1"/>
    <col min="4" max="4" width="13.28125" style="27" customWidth="1"/>
    <col min="5" max="5" width="16.7109375" style="27" customWidth="1"/>
    <col min="6" max="8" width="13.140625" style="27" customWidth="1"/>
  </cols>
  <sheetData>
    <row r="1" spans="1:8" ht="17.25">
      <c r="A1" s="196"/>
      <c r="B1" s="197"/>
      <c r="C1" s="197"/>
      <c r="D1" s="197"/>
      <c r="E1" s="197"/>
      <c r="F1" s="197"/>
      <c r="G1" s="197"/>
      <c r="H1" s="197"/>
    </row>
    <row r="2" spans="4:8" ht="12.75">
      <c r="D2" s="94"/>
      <c r="E2" s="94"/>
      <c r="F2" s="189"/>
      <c r="G2" s="189"/>
      <c r="H2" s="189"/>
    </row>
    <row r="4" spans="1:8" s="10" customFormat="1" ht="16.5" customHeight="1">
      <c r="A4" s="198" t="s">
        <v>203</v>
      </c>
      <c r="B4" s="199"/>
      <c r="C4" s="200"/>
      <c r="D4" s="195" t="s">
        <v>291</v>
      </c>
      <c r="E4" s="195" t="s">
        <v>292</v>
      </c>
      <c r="F4" s="195" t="s">
        <v>306</v>
      </c>
      <c r="G4" s="195" t="s">
        <v>307</v>
      </c>
      <c r="H4" s="195" t="s">
        <v>309</v>
      </c>
    </row>
    <row r="5" spans="1:8" s="10" customFormat="1" ht="23.25" customHeight="1">
      <c r="A5" s="201"/>
      <c r="B5" s="202"/>
      <c r="C5" s="203"/>
      <c r="D5" s="193"/>
      <c r="E5" s="193"/>
      <c r="F5" s="193"/>
      <c r="G5" s="204"/>
      <c r="H5" s="204"/>
    </row>
    <row r="6" spans="1:8" ht="12.75">
      <c r="A6" s="1"/>
      <c r="B6" s="12"/>
      <c r="C6" s="3"/>
      <c r="D6" s="28"/>
      <c r="E6" s="28"/>
      <c r="F6" s="28"/>
      <c r="G6" s="28"/>
      <c r="H6" s="28"/>
    </row>
    <row r="7" spans="1:8" s="35" customFormat="1" ht="12.75">
      <c r="A7" s="37" t="s">
        <v>1</v>
      </c>
      <c r="B7" s="33"/>
      <c r="C7" s="34"/>
      <c r="D7" s="43"/>
      <c r="E7" s="43"/>
      <c r="F7" s="43"/>
      <c r="G7" s="43"/>
      <c r="H7" s="178"/>
    </row>
    <row r="8" spans="1:8" ht="12.75">
      <c r="A8" s="1"/>
      <c r="B8" s="36" t="s">
        <v>2</v>
      </c>
      <c r="C8" s="15" t="s">
        <v>3</v>
      </c>
      <c r="D8" s="31">
        <v>1193233</v>
      </c>
      <c r="E8" s="31">
        <v>1255100</v>
      </c>
      <c r="F8" s="28">
        <v>1235600</v>
      </c>
      <c r="G8" s="28">
        <v>-121100</v>
      </c>
      <c r="H8" s="28">
        <f aca="true" t="shared" si="0" ref="H8:H14">SUM(F8+G8)</f>
        <v>1114500</v>
      </c>
    </row>
    <row r="9" spans="1:8" ht="12.75">
      <c r="A9" s="1"/>
      <c r="B9" s="36" t="s">
        <v>4</v>
      </c>
      <c r="C9" s="15" t="s">
        <v>5</v>
      </c>
      <c r="D9" s="31">
        <v>0</v>
      </c>
      <c r="E9" s="31">
        <v>0</v>
      </c>
      <c r="F9" s="28">
        <v>0</v>
      </c>
      <c r="G9" s="28">
        <v>0</v>
      </c>
      <c r="H9" s="28">
        <f t="shared" si="0"/>
        <v>0</v>
      </c>
    </row>
    <row r="10" spans="1:8" ht="12.75">
      <c r="A10" s="1"/>
      <c r="B10" s="36" t="s">
        <v>6</v>
      </c>
      <c r="C10" s="15" t="s">
        <v>7</v>
      </c>
      <c r="D10" s="28">
        <v>0</v>
      </c>
      <c r="E10" s="28">
        <v>0</v>
      </c>
      <c r="F10" s="28">
        <v>0</v>
      </c>
      <c r="G10" s="28">
        <v>0</v>
      </c>
      <c r="H10" s="28">
        <f t="shared" si="0"/>
        <v>0</v>
      </c>
    </row>
    <row r="11" spans="1:8" ht="12.75">
      <c r="A11" s="1"/>
      <c r="B11" s="36" t="s">
        <v>8</v>
      </c>
      <c r="C11" s="15" t="s">
        <v>9</v>
      </c>
      <c r="D11" s="28">
        <v>0</v>
      </c>
      <c r="E11" s="28">
        <v>0</v>
      </c>
      <c r="F11" s="28">
        <v>0</v>
      </c>
      <c r="G11" s="28">
        <v>0</v>
      </c>
      <c r="H11" s="28">
        <f t="shared" si="0"/>
        <v>0</v>
      </c>
    </row>
    <row r="12" spans="1:8" ht="12.75">
      <c r="A12" s="1"/>
      <c r="B12" s="36" t="s">
        <v>10</v>
      </c>
      <c r="C12" s="15" t="s">
        <v>11</v>
      </c>
      <c r="D12" s="28">
        <v>265818</v>
      </c>
      <c r="E12" s="28">
        <v>316100</v>
      </c>
      <c r="F12" s="28">
        <v>246921</v>
      </c>
      <c r="G12" s="28">
        <v>160441</v>
      </c>
      <c r="H12" s="28">
        <f t="shared" si="0"/>
        <v>407362</v>
      </c>
    </row>
    <row r="13" spans="1:8" ht="12.75">
      <c r="A13" s="1"/>
      <c r="B13" s="36"/>
      <c r="C13" s="15"/>
      <c r="D13" s="31"/>
      <c r="E13" s="29"/>
      <c r="F13" s="28"/>
      <c r="G13" s="28"/>
      <c r="H13" s="28"/>
    </row>
    <row r="14" spans="1:8" ht="12.75">
      <c r="A14" s="133" t="s">
        <v>12</v>
      </c>
      <c r="B14" s="134"/>
      <c r="C14" s="135"/>
      <c r="D14" s="132">
        <f>SUM(D8:D12)</f>
        <v>1459051</v>
      </c>
      <c r="E14" s="132">
        <f>ROUND(SUM(E8:E12),0)</f>
        <v>1571200</v>
      </c>
      <c r="F14" s="132">
        <f>ROUND(SUM(F8:F12),0)</f>
        <v>1482521</v>
      </c>
      <c r="G14" s="132">
        <f>ROUND(SUM(G8:G12),0)</f>
        <v>39341</v>
      </c>
      <c r="H14" s="132">
        <f t="shared" si="0"/>
        <v>1521862</v>
      </c>
    </row>
    <row r="15" spans="1:8" ht="12.75">
      <c r="A15" s="1"/>
      <c r="B15" s="14"/>
      <c r="C15" s="15"/>
      <c r="D15" s="28"/>
      <c r="E15" s="28"/>
      <c r="F15" s="28"/>
      <c r="G15" s="28"/>
      <c r="H15" s="28"/>
    </row>
    <row r="16" spans="1:8" ht="12.75">
      <c r="A16" s="37" t="s">
        <v>13</v>
      </c>
      <c r="B16" s="14"/>
      <c r="C16" s="13"/>
      <c r="D16" s="43"/>
      <c r="E16" s="43"/>
      <c r="F16" s="43"/>
      <c r="G16" s="43"/>
      <c r="H16" s="178"/>
    </row>
    <row r="17" spans="1:8" ht="12.75">
      <c r="A17" s="1"/>
      <c r="B17" s="21" t="s">
        <v>14</v>
      </c>
      <c r="C17" s="26" t="s">
        <v>15</v>
      </c>
      <c r="D17" s="28">
        <v>15208</v>
      </c>
      <c r="E17" s="28">
        <v>15200</v>
      </c>
      <c r="F17" s="28">
        <v>12900</v>
      </c>
      <c r="G17" s="28">
        <v>0</v>
      </c>
      <c r="H17" s="28">
        <f aca="true" t="shared" si="1" ref="H17:H25">SUM(F17+G17)</f>
        <v>12900</v>
      </c>
    </row>
    <row r="18" spans="1:8" ht="12.75">
      <c r="A18" s="1"/>
      <c r="B18" s="8" t="s">
        <v>16</v>
      </c>
      <c r="C18" s="3" t="s">
        <v>17</v>
      </c>
      <c r="D18" s="28">
        <v>990323</v>
      </c>
      <c r="E18" s="28">
        <v>628233</v>
      </c>
      <c r="F18" s="28">
        <v>594228</v>
      </c>
      <c r="G18" s="28">
        <v>66220</v>
      </c>
      <c r="H18" s="28">
        <f t="shared" si="1"/>
        <v>660448</v>
      </c>
    </row>
    <row r="19" spans="1:8" ht="12.75">
      <c r="A19" s="1"/>
      <c r="B19" s="8" t="s">
        <v>18</v>
      </c>
      <c r="C19" s="3" t="s">
        <v>19</v>
      </c>
      <c r="D19" s="28">
        <v>207798</v>
      </c>
      <c r="E19" s="28">
        <v>196760</v>
      </c>
      <c r="F19" s="28">
        <v>165100</v>
      </c>
      <c r="G19" s="28">
        <v>9900</v>
      </c>
      <c r="H19" s="28">
        <f t="shared" si="1"/>
        <v>175000</v>
      </c>
    </row>
    <row r="20" spans="1:8" s="22" customFormat="1" ht="12.75">
      <c r="A20" s="19"/>
      <c r="B20" s="21" t="s">
        <v>20</v>
      </c>
      <c r="C20" s="16" t="s">
        <v>21</v>
      </c>
      <c r="D20" s="28">
        <v>137217</v>
      </c>
      <c r="E20" s="28">
        <v>142443</v>
      </c>
      <c r="F20" s="28">
        <v>143643</v>
      </c>
      <c r="G20" s="28">
        <v>-59919</v>
      </c>
      <c r="H20" s="28">
        <f t="shared" si="1"/>
        <v>83724</v>
      </c>
    </row>
    <row r="21" spans="1:8" s="22" customFormat="1" ht="12.75">
      <c r="A21" s="19"/>
      <c r="B21" s="21" t="s">
        <v>22</v>
      </c>
      <c r="C21" s="16" t="s">
        <v>23</v>
      </c>
      <c r="D21" s="28">
        <v>58501</v>
      </c>
      <c r="E21" s="28">
        <v>66500</v>
      </c>
      <c r="F21" s="28">
        <v>67030</v>
      </c>
      <c r="G21" s="28">
        <v>2400</v>
      </c>
      <c r="H21" s="28">
        <f t="shared" si="1"/>
        <v>69430</v>
      </c>
    </row>
    <row r="22" spans="1:12" s="22" customFormat="1" ht="12.75">
      <c r="A22" s="19"/>
      <c r="B22" s="21" t="s">
        <v>24</v>
      </c>
      <c r="C22" s="16" t="s">
        <v>25</v>
      </c>
      <c r="D22" s="28">
        <v>-2944</v>
      </c>
      <c r="E22" s="28">
        <v>-3500</v>
      </c>
      <c r="F22" s="28">
        <v>-2200</v>
      </c>
      <c r="G22" s="28">
        <v>0</v>
      </c>
      <c r="H22" s="28">
        <f t="shared" si="1"/>
        <v>-2200</v>
      </c>
      <c r="L22" s="16"/>
    </row>
    <row r="23" spans="1:8" ht="12.75">
      <c r="A23" s="1"/>
      <c r="B23" s="8" t="s">
        <v>26</v>
      </c>
      <c r="C23" s="3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f t="shared" si="1"/>
        <v>0</v>
      </c>
    </row>
    <row r="24" spans="1:8" ht="12.75">
      <c r="A24" s="1"/>
      <c r="B24" s="8" t="s">
        <v>28</v>
      </c>
      <c r="C24" s="3" t="s">
        <v>29</v>
      </c>
      <c r="D24" s="28">
        <v>0</v>
      </c>
      <c r="E24" s="28">
        <v>0</v>
      </c>
      <c r="F24" s="28">
        <v>0</v>
      </c>
      <c r="G24" s="28">
        <v>0</v>
      </c>
      <c r="H24" s="28">
        <f t="shared" si="1"/>
        <v>0</v>
      </c>
    </row>
    <row r="25" spans="1:8" s="22" customFormat="1" ht="12.75">
      <c r="A25" s="19"/>
      <c r="B25" s="21" t="s">
        <v>30</v>
      </c>
      <c r="C25" s="16" t="s">
        <v>31</v>
      </c>
      <c r="D25" s="28">
        <v>60849</v>
      </c>
      <c r="E25" s="28">
        <v>453264</v>
      </c>
      <c r="F25" s="28">
        <v>449920</v>
      </c>
      <c r="G25" s="28">
        <v>30535</v>
      </c>
      <c r="H25" s="28">
        <f t="shared" si="1"/>
        <v>480455</v>
      </c>
    </row>
    <row r="26" spans="1:8" s="6" customFormat="1" ht="12.75">
      <c r="A26" s="17"/>
      <c r="B26" s="14"/>
      <c r="C26" s="18"/>
      <c r="D26" s="29"/>
      <c r="E26" s="91"/>
      <c r="F26" s="28" t="s">
        <v>0</v>
      </c>
      <c r="G26" s="92"/>
      <c r="H26" s="92"/>
    </row>
    <row r="27" spans="1:8" ht="12.75">
      <c r="A27" s="133" t="s">
        <v>32</v>
      </c>
      <c r="B27" s="140"/>
      <c r="C27" s="141"/>
      <c r="D27" s="132">
        <f>SUM(D17:D25)</f>
        <v>1466952</v>
      </c>
      <c r="E27" s="132">
        <f>ROUND(SUM(E17:E25),0)</f>
        <v>1498900</v>
      </c>
      <c r="F27" s="132">
        <f>ROUND(SUM(F17:F25),0)</f>
        <v>1430621</v>
      </c>
      <c r="G27" s="132">
        <f>ROUND(SUM(G17:G25),0)</f>
        <v>49136</v>
      </c>
      <c r="H27" s="132">
        <f>SUM(F27+G27)</f>
        <v>1479757</v>
      </c>
    </row>
    <row r="28" spans="1:8" s="20" customFormat="1" ht="27.75" customHeight="1" thickBot="1">
      <c r="A28" s="38" t="s">
        <v>33</v>
      </c>
      <c r="B28" s="39"/>
      <c r="C28" s="40"/>
      <c r="D28" s="95">
        <f>SUM(D14-D27)</f>
        <v>-7901</v>
      </c>
      <c r="E28" s="95">
        <f>SUM(E14-E27)</f>
        <v>72300</v>
      </c>
      <c r="F28" s="95">
        <f>SUM(F14-F27)</f>
        <v>51900</v>
      </c>
      <c r="G28" s="95">
        <f>SUM(G14-G27)</f>
        <v>-9795</v>
      </c>
      <c r="H28" s="95">
        <f>SUM(F28+G28)</f>
        <v>42105</v>
      </c>
    </row>
    <row r="29" spans="1:8" s="20" customFormat="1" ht="12" customHeight="1" thickTop="1">
      <c r="A29" s="71"/>
      <c r="B29" s="44"/>
      <c r="C29" s="46"/>
      <c r="D29" s="125"/>
      <c r="E29" s="28"/>
      <c r="F29" s="28"/>
      <c r="G29" s="28"/>
      <c r="H29" s="28"/>
    </row>
    <row r="30" spans="1:8" s="20" customFormat="1" ht="12.75" customHeight="1">
      <c r="A30" s="44" t="s">
        <v>34</v>
      </c>
      <c r="B30" s="45"/>
      <c r="C30" s="45"/>
      <c r="D30" s="28"/>
      <c r="E30" s="28"/>
      <c r="F30" s="28"/>
      <c r="G30" s="28"/>
      <c r="H30" s="28"/>
    </row>
    <row r="31" spans="1:8" ht="12.75">
      <c r="A31" s="1"/>
      <c r="B31" s="8" t="s">
        <v>35</v>
      </c>
      <c r="C31" s="3" t="s">
        <v>36</v>
      </c>
      <c r="D31" s="28">
        <v>341512</v>
      </c>
      <c r="E31" s="28">
        <v>320117</v>
      </c>
      <c r="F31" s="28">
        <v>0</v>
      </c>
      <c r="G31" s="28">
        <v>273277</v>
      </c>
      <c r="H31" s="28">
        <f>SUM(F31+G31)</f>
        <v>273277</v>
      </c>
    </row>
    <row r="32" spans="1:8" ht="12.75">
      <c r="A32" s="1"/>
      <c r="B32" s="8" t="s">
        <v>37</v>
      </c>
      <c r="C32" s="3" t="s">
        <v>38</v>
      </c>
      <c r="D32" s="28">
        <v>2502</v>
      </c>
      <c r="E32" s="28">
        <v>3150</v>
      </c>
      <c r="F32" s="28">
        <v>5200</v>
      </c>
      <c r="G32" s="28">
        <v>12800</v>
      </c>
      <c r="H32" s="28">
        <f>SUM(F32+G32)</f>
        <v>18000</v>
      </c>
    </row>
    <row r="33" spans="1:8" ht="12.75">
      <c r="A33" s="1"/>
      <c r="B33" s="8" t="s">
        <v>39</v>
      </c>
      <c r="C33" s="3" t="s">
        <v>40</v>
      </c>
      <c r="D33" s="28">
        <v>1</v>
      </c>
      <c r="E33" s="28">
        <v>1200</v>
      </c>
      <c r="F33" s="28">
        <v>400</v>
      </c>
      <c r="G33" s="28">
        <v>0</v>
      </c>
      <c r="H33" s="28">
        <f>SUM(F33+G33)</f>
        <v>400</v>
      </c>
    </row>
    <row r="34" spans="1:8" ht="12.75">
      <c r="A34" s="1"/>
      <c r="B34" s="8" t="s">
        <v>41</v>
      </c>
      <c r="C34" s="3" t="s">
        <v>42</v>
      </c>
      <c r="D34" s="28">
        <v>0</v>
      </c>
      <c r="E34" s="92">
        <v>0</v>
      </c>
      <c r="F34" s="28">
        <v>0</v>
      </c>
      <c r="G34" s="28">
        <v>0</v>
      </c>
      <c r="H34" s="28">
        <f>SUM(F34+G34)</f>
        <v>0</v>
      </c>
    </row>
    <row r="35" spans="1:8" ht="12.75">
      <c r="A35" s="1"/>
      <c r="B35" s="8"/>
      <c r="C35" s="3"/>
      <c r="D35" s="28"/>
      <c r="E35" s="92"/>
      <c r="F35" s="28"/>
      <c r="G35" s="92"/>
      <c r="H35" s="92"/>
    </row>
    <row r="36" spans="1:8" ht="12.75">
      <c r="A36" s="136" t="s">
        <v>43</v>
      </c>
      <c r="B36" s="137"/>
      <c r="C36" s="138"/>
      <c r="D36" s="139">
        <f>SUM(D31+D32-D33)</f>
        <v>344013</v>
      </c>
      <c r="E36" s="139">
        <f>SUM(E31+E32-E33)</f>
        <v>322067</v>
      </c>
      <c r="F36" s="139">
        <f>SUM(F31+F32-F33)</f>
        <v>4800</v>
      </c>
      <c r="G36" s="139">
        <f>SUM(G31+G32-G33)</f>
        <v>286077</v>
      </c>
      <c r="H36" s="139">
        <f>SUM(F36+G36)</f>
        <v>290877</v>
      </c>
    </row>
    <row r="37" spans="1:8" ht="12.75">
      <c r="A37" s="1"/>
      <c r="B37" s="14"/>
      <c r="C37" s="13"/>
      <c r="D37" s="28"/>
      <c r="E37" s="28"/>
      <c r="F37" s="28"/>
      <c r="G37" s="28"/>
      <c r="H37" s="28"/>
    </row>
    <row r="38" spans="1:8" s="22" customFormat="1" ht="12.75">
      <c r="A38" s="25" t="s">
        <v>44</v>
      </c>
      <c r="B38" s="23"/>
      <c r="C38" s="24"/>
      <c r="D38" s="28"/>
      <c r="E38" s="28"/>
      <c r="F38" s="28"/>
      <c r="G38" s="28"/>
      <c r="H38" s="28"/>
    </row>
    <row r="39" spans="1:8" ht="12.75">
      <c r="A39" s="1"/>
      <c r="B39" s="8" t="s">
        <v>45</v>
      </c>
      <c r="C39" s="3" t="s">
        <v>46</v>
      </c>
      <c r="D39" s="28">
        <v>0</v>
      </c>
      <c r="E39" s="28">
        <v>0</v>
      </c>
      <c r="F39" s="28">
        <v>0</v>
      </c>
      <c r="G39" s="28">
        <v>0</v>
      </c>
      <c r="H39" s="28">
        <f>SUM(F39+G39)</f>
        <v>0</v>
      </c>
    </row>
    <row r="40" spans="1:8" ht="12.75">
      <c r="A40" s="1"/>
      <c r="B40" s="8" t="s">
        <v>47</v>
      </c>
      <c r="C40" s="3" t="s">
        <v>48</v>
      </c>
      <c r="D40" s="28">
        <v>0</v>
      </c>
      <c r="E40" s="28">
        <v>0</v>
      </c>
      <c r="F40" s="28">
        <v>0</v>
      </c>
      <c r="G40" s="28">
        <v>0</v>
      </c>
      <c r="H40" s="28">
        <f>SUM(F40+G40)</f>
        <v>0</v>
      </c>
    </row>
    <row r="41" spans="1:8" ht="12.75">
      <c r="A41" s="1"/>
      <c r="B41" s="8"/>
      <c r="C41" s="3"/>
      <c r="D41" s="28"/>
      <c r="E41" s="28"/>
      <c r="F41" s="28"/>
      <c r="G41" s="28"/>
      <c r="H41" s="28"/>
    </row>
    <row r="42" spans="1:8" ht="12.75">
      <c r="A42" s="133" t="s">
        <v>55</v>
      </c>
      <c r="B42" s="134"/>
      <c r="C42" s="135"/>
      <c r="D42" s="132">
        <f>SUM(D39-D40)</f>
        <v>0</v>
      </c>
      <c r="E42" s="132">
        <f>SUM(E39-E40)</f>
        <v>0</v>
      </c>
      <c r="F42" s="132">
        <f>SUM(F39-F40)</f>
        <v>0</v>
      </c>
      <c r="G42" s="132">
        <f>SUM(G39-G40)</f>
        <v>0</v>
      </c>
      <c r="H42" s="132">
        <f>SUM(F42+G42)</f>
        <v>0</v>
      </c>
    </row>
    <row r="43" spans="1:8" s="22" customFormat="1" ht="12.75">
      <c r="A43" s="19"/>
      <c r="B43" s="21"/>
      <c r="C43" s="16"/>
      <c r="D43" s="28"/>
      <c r="E43" s="28"/>
      <c r="F43" s="28"/>
      <c r="G43" s="28"/>
      <c r="H43" s="28"/>
    </row>
    <row r="44" spans="1:8" s="22" customFormat="1" ht="12.75">
      <c r="A44" s="25" t="s">
        <v>49</v>
      </c>
      <c r="B44" s="21"/>
      <c r="C44" s="16"/>
      <c r="D44" s="28"/>
      <c r="E44" s="28"/>
      <c r="F44" s="28"/>
      <c r="G44" s="28"/>
      <c r="H44" s="28"/>
    </row>
    <row r="45" spans="1:8" ht="12.75">
      <c r="A45" s="1"/>
      <c r="B45" s="8" t="s">
        <v>50</v>
      </c>
      <c r="C45" s="3" t="s">
        <v>51</v>
      </c>
      <c r="D45" s="28">
        <v>0</v>
      </c>
      <c r="E45" s="28">
        <v>0</v>
      </c>
      <c r="F45" s="28">
        <v>0</v>
      </c>
      <c r="G45" s="28">
        <v>0</v>
      </c>
      <c r="H45" s="28">
        <f>SUM(F45+G45)</f>
        <v>0</v>
      </c>
    </row>
    <row r="46" spans="1:8" s="6" customFormat="1" ht="12.75">
      <c r="A46" s="17"/>
      <c r="B46" s="36" t="s">
        <v>52</v>
      </c>
      <c r="C46" s="41" t="s">
        <v>53</v>
      </c>
      <c r="D46" s="31">
        <v>0</v>
      </c>
      <c r="E46" s="93">
        <v>0</v>
      </c>
      <c r="F46" s="28">
        <v>0</v>
      </c>
      <c r="G46" s="28">
        <v>0</v>
      </c>
      <c r="H46" s="28">
        <f>SUM(F46+G46)</f>
        <v>0</v>
      </c>
    </row>
    <row r="47" spans="1:8" ht="12.75">
      <c r="A47" s="1"/>
      <c r="B47" s="14"/>
      <c r="C47" s="13"/>
      <c r="D47" s="28"/>
      <c r="E47" s="92"/>
      <c r="F47" s="28"/>
      <c r="G47" s="92"/>
      <c r="H47" s="92"/>
    </row>
    <row r="48" spans="1:8" ht="12.75">
      <c r="A48" s="133" t="s">
        <v>54</v>
      </c>
      <c r="B48" s="134"/>
      <c r="C48" s="135"/>
      <c r="D48" s="132">
        <f>SUM(D45-D46)</f>
        <v>0</v>
      </c>
      <c r="E48" s="132">
        <f>SUM(E45-E46)</f>
        <v>0</v>
      </c>
      <c r="F48" s="132">
        <f>SUM(F45-F46)</f>
        <v>0</v>
      </c>
      <c r="G48" s="132">
        <f>SUM(G45-G46)</f>
        <v>0</v>
      </c>
      <c r="H48" s="132">
        <f>SUM(F48+G48)</f>
        <v>0</v>
      </c>
    </row>
    <row r="49" spans="1:8" ht="12.75">
      <c r="A49" s="1"/>
      <c r="B49" s="8"/>
      <c r="C49" s="18"/>
      <c r="D49" s="29"/>
      <c r="E49" s="91"/>
      <c r="F49" s="31"/>
      <c r="G49" s="93"/>
      <c r="H49" s="93"/>
    </row>
    <row r="50" spans="1:9" ht="12.75">
      <c r="A50" s="17" t="s">
        <v>56</v>
      </c>
      <c r="B50" s="8"/>
      <c r="C50" s="42"/>
      <c r="D50" s="32">
        <f>SUM(D14-D27+D36+D42+D48)</f>
        <v>336112</v>
      </c>
      <c r="E50" s="32">
        <f>SUM(E14-E27+E36+E42+E48)</f>
        <v>394367</v>
      </c>
      <c r="F50" s="32">
        <f>SUM(F14-F27+F36+F42+F48)</f>
        <v>56700</v>
      </c>
      <c r="G50" s="32">
        <f>SUM(G14-G27+G36+G42+G48)</f>
        <v>276282</v>
      </c>
      <c r="H50" s="29">
        <f>SUM(F50+G50)</f>
        <v>332982</v>
      </c>
      <c r="I50" s="4"/>
    </row>
    <row r="51" spans="1:8" ht="12.75">
      <c r="A51" s="1"/>
      <c r="B51" s="8"/>
      <c r="C51" s="5"/>
      <c r="D51" s="29"/>
      <c r="E51" s="28"/>
      <c r="F51" s="92"/>
      <c r="G51" s="92"/>
      <c r="H51" s="92"/>
    </row>
    <row r="52" spans="1:8" ht="12.75">
      <c r="A52" s="1"/>
      <c r="B52" s="8" t="s">
        <v>57</v>
      </c>
      <c r="C52" s="41" t="s">
        <v>58</v>
      </c>
      <c r="D52" s="28">
        <v>44912</v>
      </c>
      <c r="E52" s="28">
        <v>72976</v>
      </c>
      <c r="F52" s="28">
        <v>56700</v>
      </c>
      <c r="G52" s="28">
        <v>12800</v>
      </c>
      <c r="H52" s="28">
        <f>SUM(F52+G52)</f>
        <v>69500</v>
      </c>
    </row>
    <row r="53" spans="1:8" ht="12.75">
      <c r="A53" s="1"/>
      <c r="B53" s="14"/>
      <c r="C53" s="13"/>
      <c r="D53" s="28"/>
      <c r="E53" s="28"/>
      <c r="F53" s="28"/>
      <c r="G53" s="28"/>
      <c r="H53" s="28"/>
    </row>
    <row r="54" spans="1:8" ht="12.75">
      <c r="A54" s="133" t="s">
        <v>59</v>
      </c>
      <c r="B54" s="134"/>
      <c r="C54" s="135"/>
      <c r="D54" s="132">
        <f>SUM(D50-D52)</f>
        <v>291200</v>
      </c>
      <c r="E54" s="132">
        <f>SUM(E50-E52)</f>
        <v>321391</v>
      </c>
      <c r="F54" s="132">
        <f>SUM(F50-F52)</f>
        <v>0</v>
      </c>
      <c r="G54" s="132">
        <f>SUM(G50-G52)</f>
        <v>263482</v>
      </c>
      <c r="H54" s="132">
        <f>SUM(F54+G54)</f>
        <v>263482</v>
      </c>
    </row>
    <row r="55" spans="1:8" ht="8.25" customHeight="1">
      <c r="A55" s="2"/>
      <c r="B55" s="11"/>
      <c r="C55" s="7"/>
      <c r="D55" s="30"/>
      <c r="E55" s="30"/>
      <c r="F55" s="30"/>
      <c r="G55" s="30"/>
      <c r="H55" s="30"/>
    </row>
  </sheetData>
  <sheetProtection/>
  <mergeCells count="7">
    <mergeCell ref="A1:H1"/>
    <mergeCell ref="D4:D5"/>
    <mergeCell ref="E4:E5"/>
    <mergeCell ref="F4:F5"/>
    <mergeCell ref="A4:C5"/>
    <mergeCell ref="G4:G5"/>
    <mergeCell ref="H4:H5"/>
  </mergeCells>
  <printOptions horizontalCentered="1"/>
  <pageMargins left="0" right="0" top="0.7480314960629921" bottom="0.9055118110236221" header="0.5118110236220472" footer="0.31496062992125984"/>
  <pageSetup fitToHeight="0" horizontalDpi="600" verticalDpi="600" orientation="landscape" paperSize="9" scale="98" r:id="rId1"/>
  <headerFooter alignWithMargins="0">
    <oddHeader>&amp;L&amp;"Arial,Grassetto"&amp;11AUTOMOBILE CLUB UDINE&amp;10
&amp;R
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75.8515625" style="0" customWidth="1"/>
    <col min="2" max="2" width="1.28515625" style="0" customWidth="1"/>
    <col min="3" max="3" width="19.00390625" style="0" customWidth="1"/>
    <col min="4" max="4" width="14.7109375" style="0" customWidth="1"/>
  </cols>
  <sheetData>
    <row r="1" spans="1:3" ht="12.75">
      <c r="A1" s="51"/>
      <c r="B1" s="51"/>
      <c r="C1" s="51"/>
    </row>
    <row r="2" spans="1:3" ht="12.75">
      <c r="A2" s="190" t="s">
        <v>216</v>
      </c>
      <c r="B2" s="194"/>
      <c r="C2" s="192" t="s">
        <v>293</v>
      </c>
    </row>
    <row r="3" spans="1:3" ht="27.75" customHeight="1">
      <c r="A3" s="191"/>
      <c r="B3" s="194"/>
      <c r="C3" s="193"/>
    </row>
    <row r="4" spans="1:3" ht="12.75">
      <c r="A4" s="4"/>
      <c r="B4" s="5"/>
      <c r="C4" s="3"/>
    </row>
    <row r="5" spans="1:5" ht="15">
      <c r="A5" s="52" t="s">
        <v>295</v>
      </c>
      <c r="B5" s="47"/>
      <c r="C5" s="126">
        <v>239197</v>
      </c>
      <c r="E5" s="22"/>
    </row>
    <row r="6" spans="1:5" ht="15">
      <c r="A6" s="52"/>
      <c r="B6" s="47"/>
      <c r="C6" s="126"/>
      <c r="E6" s="22"/>
    </row>
    <row r="7" spans="1:5" ht="15.75" customHeight="1">
      <c r="A7" s="55" t="s">
        <v>85</v>
      </c>
      <c r="B7" s="5"/>
      <c r="C7" s="126"/>
      <c r="E7" s="22"/>
    </row>
    <row r="8" spans="1:5" ht="15.75" customHeight="1">
      <c r="A8" s="4"/>
      <c r="B8" s="5"/>
      <c r="C8" s="126"/>
      <c r="E8" s="22"/>
    </row>
    <row r="9" spans="1:5" ht="15.75" customHeight="1">
      <c r="A9" s="48" t="s">
        <v>79</v>
      </c>
      <c r="B9" s="49"/>
      <c r="C9" s="127">
        <v>1111984</v>
      </c>
      <c r="E9" s="22"/>
    </row>
    <row r="10" spans="1:5" ht="15.75" customHeight="1">
      <c r="A10" s="48" t="s">
        <v>80</v>
      </c>
      <c r="B10" s="49"/>
      <c r="C10" s="128">
        <v>0</v>
      </c>
      <c r="E10" s="22"/>
    </row>
    <row r="11" spans="1:5" ht="15.75" customHeight="1">
      <c r="A11" s="48" t="s">
        <v>81</v>
      </c>
      <c r="B11" s="49"/>
      <c r="C11" s="128"/>
      <c r="E11" s="22"/>
    </row>
    <row r="12" spans="1:5" ht="15.75" customHeight="1">
      <c r="A12" s="4"/>
      <c r="B12" s="5"/>
      <c r="C12" s="126"/>
      <c r="E12" s="22"/>
    </row>
    <row r="13" spans="1:5" ht="15">
      <c r="A13" s="96" t="s">
        <v>296</v>
      </c>
      <c r="B13" s="54"/>
      <c r="C13" s="129">
        <f>SUM(C9:C12)</f>
        <v>1111984</v>
      </c>
      <c r="E13" s="22"/>
    </row>
    <row r="14" spans="1:5" ht="12.75">
      <c r="A14" s="4"/>
      <c r="B14" s="5"/>
      <c r="C14" s="126"/>
      <c r="E14" s="22"/>
    </row>
    <row r="15" spans="1:5" ht="15">
      <c r="A15" s="55" t="s">
        <v>86</v>
      </c>
      <c r="B15" s="47"/>
      <c r="C15" s="126"/>
      <c r="E15" s="22"/>
    </row>
    <row r="16" spans="1:5" ht="15.75" customHeight="1">
      <c r="A16" s="4"/>
      <c r="B16" s="5"/>
      <c r="C16" s="126"/>
      <c r="E16" s="22"/>
    </row>
    <row r="17" spans="1:5" ht="15.75" customHeight="1">
      <c r="A17" s="48" t="s">
        <v>82</v>
      </c>
      <c r="B17" s="49"/>
      <c r="C17" s="127">
        <v>973257</v>
      </c>
      <c r="E17" s="22"/>
    </row>
    <row r="18" spans="1:5" ht="15.75" customHeight="1">
      <c r="A18" s="48" t="s">
        <v>83</v>
      </c>
      <c r="B18" s="49"/>
      <c r="C18" s="130">
        <v>8000</v>
      </c>
      <c r="E18" s="22"/>
    </row>
    <row r="19" spans="1:5" ht="15.75" customHeight="1">
      <c r="A19" s="48" t="s">
        <v>84</v>
      </c>
      <c r="B19" s="49"/>
      <c r="C19" s="128"/>
      <c r="E19" s="22"/>
    </row>
    <row r="20" spans="1:5" ht="15.75" customHeight="1">
      <c r="A20" s="4"/>
      <c r="B20" s="5"/>
      <c r="C20" s="126"/>
      <c r="E20" s="22"/>
    </row>
    <row r="21" spans="1:5" ht="15">
      <c r="A21" s="96" t="s">
        <v>297</v>
      </c>
      <c r="B21" s="54"/>
      <c r="C21" s="129">
        <f>SUM(C17:C20)</f>
        <v>981257</v>
      </c>
      <c r="E21" s="22"/>
    </row>
    <row r="22" spans="1:5" ht="12.75">
      <c r="A22" s="4"/>
      <c r="B22" s="5"/>
      <c r="C22" s="126"/>
      <c r="E22" s="22"/>
    </row>
    <row r="23" spans="1:5" ht="24" customHeight="1" thickBot="1">
      <c r="A23" s="56" t="s">
        <v>305</v>
      </c>
      <c r="B23" s="5"/>
      <c r="C23" s="131">
        <f>SUM(C5+C13-C21)</f>
        <v>369924</v>
      </c>
      <c r="E23" s="22"/>
    </row>
    <row r="24" spans="1:5" ht="13.5" thickTop="1">
      <c r="A24" s="50"/>
      <c r="B24" s="51"/>
      <c r="C24" s="7"/>
      <c r="E24" s="22"/>
    </row>
  </sheetData>
  <sheetProtection/>
  <mergeCells count="3">
    <mergeCell ref="A2:A3"/>
    <mergeCell ref="C2:C3"/>
    <mergeCell ref="B2:B3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&amp;L&amp;"Arial,Grassetto"&amp;12AUTOMOBILE CLUB UDINE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3">
      <selection activeCell="K18" sqref="K18"/>
    </sheetView>
  </sheetViews>
  <sheetFormatPr defaultColWidth="9.140625" defaultRowHeight="12.75"/>
  <cols>
    <col min="1" max="1" width="63.140625" style="0" customWidth="1"/>
    <col min="2" max="2" width="3.421875" style="0" customWidth="1"/>
    <col min="3" max="3" width="19.00390625" style="0" customWidth="1"/>
    <col min="4" max="4" width="14.7109375" style="0" customWidth="1"/>
    <col min="5" max="5" width="13.8515625" style="0" customWidth="1"/>
  </cols>
  <sheetData>
    <row r="1" spans="1:5" ht="12.75">
      <c r="A1" s="51"/>
      <c r="B1" s="51"/>
      <c r="C1" s="51"/>
      <c r="D1" s="51"/>
      <c r="E1" s="51"/>
    </row>
    <row r="2" spans="1:5" ht="12.75" customHeight="1">
      <c r="A2" s="190" t="s">
        <v>204</v>
      </c>
      <c r="B2" s="194"/>
      <c r="C2" s="192" t="s">
        <v>294</v>
      </c>
      <c r="D2" s="192" t="s">
        <v>308</v>
      </c>
      <c r="E2" s="192" t="s">
        <v>309</v>
      </c>
    </row>
    <row r="3" spans="1:5" ht="27.75" customHeight="1">
      <c r="A3" s="191"/>
      <c r="B3" s="194"/>
      <c r="C3" s="193"/>
      <c r="D3" s="193"/>
      <c r="E3" s="193"/>
    </row>
    <row r="4" spans="1:5" ht="12.75">
      <c r="A4" s="4"/>
      <c r="B4" s="5"/>
      <c r="C4" s="3"/>
      <c r="D4" s="3"/>
      <c r="E4" s="3"/>
    </row>
    <row r="5" spans="1:5" ht="15">
      <c r="A5" s="52" t="s">
        <v>60</v>
      </c>
      <c r="B5" s="47"/>
      <c r="C5" s="3"/>
      <c r="D5" s="3"/>
      <c r="E5" s="3"/>
    </row>
    <row r="6" spans="1:5" ht="15.75" customHeight="1">
      <c r="A6" s="4"/>
      <c r="B6" s="5"/>
      <c r="C6" s="3"/>
      <c r="D6" s="3"/>
      <c r="E6" s="3"/>
    </row>
    <row r="7" spans="1:5" ht="15.75" customHeight="1">
      <c r="A7" s="57" t="s">
        <v>61</v>
      </c>
      <c r="B7" s="49"/>
      <c r="C7" s="7"/>
      <c r="D7" s="7"/>
      <c r="E7" s="7"/>
    </row>
    <row r="8" spans="1:5" ht="15.75" customHeight="1">
      <c r="A8" s="57" t="s">
        <v>87</v>
      </c>
      <c r="B8" s="49"/>
      <c r="C8" s="7"/>
      <c r="D8" s="7"/>
      <c r="E8" s="7"/>
    </row>
    <row r="9" spans="1:5" ht="15.75" customHeight="1">
      <c r="A9" s="57" t="s">
        <v>88</v>
      </c>
      <c r="B9" s="49"/>
      <c r="C9" s="7"/>
      <c r="D9" s="7"/>
      <c r="E9" s="7"/>
    </row>
    <row r="10" spans="1:5" ht="15.75" customHeight="1">
      <c r="A10" s="57" t="s">
        <v>62</v>
      </c>
      <c r="B10" s="49"/>
      <c r="C10" s="53"/>
      <c r="D10" s="53"/>
      <c r="E10" s="53"/>
    </row>
    <row r="11" spans="1:5" ht="15.75" customHeight="1">
      <c r="A11" s="57" t="s">
        <v>87</v>
      </c>
      <c r="B11" s="49"/>
      <c r="C11" s="53"/>
      <c r="D11" s="53"/>
      <c r="E11" s="53"/>
    </row>
    <row r="12" spans="1:5" ht="15.75" customHeight="1">
      <c r="A12" s="57" t="s">
        <v>88</v>
      </c>
      <c r="B12" s="49"/>
      <c r="C12" s="53"/>
      <c r="D12" s="53"/>
      <c r="E12" s="53"/>
    </row>
    <row r="13" spans="1:5" ht="15.75" customHeight="1">
      <c r="A13" s="48" t="s">
        <v>63</v>
      </c>
      <c r="B13" s="49"/>
      <c r="C13" s="53"/>
      <c r="D13" s="53"/>
      <c r="E13" s="53"/>
    </row>
    <row r="14" spans="1:5" ht="15.75" customHeight="1">
      <c r="A14" s="57" t="s">
        <v>205</v>
      </c>
      <c r="B14" s="49"/>
      <c r="C14" s="53"/>
      <c r="D14" s="53"/>
      <c r="E14" s="53"/>
    </row>
    <row r="15" spans="1:5" ht="15.75" customHeight="1">
      <c r="A15" s="57" t="s">
        <v>88</v>
      </c>
      <c r="B15" s="49"/>
      <c r="C15" s="53"/>
      <c r="D15" s="53"/>
      <c r="E15" s="53"/>
    </row>
    <row r="16" spans="1:5" ht="15.75" customHeight="1">
      <c r="A16" s="48" t="s">
        <v>64</v>
      </c>
      <c r="B16" s="49"/>
      <c r="C16" s="53"/>
      <c r="D16" s="53"/>
      <c r="E16" s="53"/>
    </row>
    <row r="17" spans="1:5" ht="15.75" customHeight="1">
      <c r="A17" s="57" t="s">
        <v>87</v>
      </c>
      <c r="B17" s="49"/>
      <c r="C17" s="3"/>
      <c r="D17" s="3"/>
      <c r="E17" s="3"/>
    </row>
    <row r="18" spans="1:5" ht="15.75" customHeight="1">
      <c r="A18" s="57" t="s">
        <v>88</v>
      </c>
      <c r="B18" s="49"/>
      <c r="C18" s="3"/>
      <c r="D18" s="3"/>
      <c r="E18" s="3"/>
    </row>
    <row r="19" spans="1:5" ht="15.75" customHeight="1">
      <c r="A19" s="4"/>
      <c r="B19" s="5"/>
      <c r="C19" s="3"/>
      <c r="D19" s="3"/>
      <c r="E19" s="3"/>
    </row>
    <row r="20" spans="1:5" ht="15">
      <c r="A20" s="96" t="s">
        <v>65</v>
      </c>
      <c r="B20" s="54"/>
      <c r="C20" s="97">
        <f>SUM(C7:C16)</f>
        <v>0</v>
      </c>
      <c r="D20" s="97">
        <f>SUM(D7:D16)</f>
        <v>0</v>
      </c>
      <c r="E20" s="97">
        <f>SUM(E7:E16)</f>
        <v>0</v>
      </c>
    </row>
    <row r="21" spans="1:5" ht="12.75">
      <c r="A21" s="4"/>
      <c r="B21" s="5"/>
      <c r="C21" s="3"/>
      <c r="D21" s="3"/>
      <c r="E21" s="3"/>
    </row>
    <row r="22" spans="1:5" ht="15">
      <c r="A22" s="52" t="s">
        <v>66</v>
      </c>
      <c r="B22" s="47"/>
      <c r="C22" s="3"/>
      <c r="D22" s="3"/>
      <c r="E22" s="3"/>
    </row>
    <row r="23" spans="1:5" ht="15.75" customHeight="1">
      <c r="A23" s="4"/>
      <c r="B23" s="5"/>
      <c r="C23" s="3"/>
      <c r="D23" s="3"/>
      <c r="E23" s="3"/>
    </row>
    <row r="24" spans="1:5" ht="15.75" customHeight="1">
      <c r="A24" s="57" t="s">
        <v>67</v>
      </c>
      <c r="B24" s="49"/>
      <c r="C24" s="7"/>
      <c r="D24" s="7"/>
      <c r="E24" s="7"/>
    </row>
    <row r="25" spans="1:5" ht="15.75" customHeight="1">
      <c r="A25" s="57" t="s">
        <v>87</v>
      </c>
      <c r="B25" s="49"/>
      <c r="C25" s="7"/>
      <c r="D25" s="7"/>
      <c r="E25" s="7"/>
    </row>
    <row r="26" spans="1:5" ht="15.75" customHeight="1">
      <c r="A26" s="57" t="s">
        <v>88</v>
      </c>
      <c r="B26" s="49"/>
      <c r="C26" s="7"/>
      <c r="D26" s="7"/>
      <c r="E26" s="7"/>
    </row>
    <row r="27" spans="1:5" ht="15.75" customHeight="1">
      <c r="A27" s="57" t="s">
        <v>68</v>
      </c>
      <c r="B27" s="49"/>
      <c r="C27" s="53"/>
      <c r="D27" s="53"/>
      <c r="E27" s="53"/>
    </row>
    <row r="28" spans="1:5" ht="15.75" customHeight="1">
      <c r="A28" s="57" t="s">
        <v>87</v>
      </c>
      <c r="B28" s="49"/>
      <c r="C28" s="53"/>
      <c r="D28" s="53"/>
      <c r="E28" s="53"/>
    </row>
    <row r="29" spans="1:5" ht="15.75" customHeight="1">
      <c r="A29" s="57" t="s">
        <v>88</v>
      </c>
      <c r="B29" s="49"/>
      <c r="C29" s="53"/>
      <c r="D29" s="53"/>
      <c r="E29" s="53"/>
    </row>
    <row r="30" spans="1:5" ht="15.75" customHeight="1">
      <c r="A30" s="57" t="s">
        <v>69</v>
      </c>
      <c r="B30" s="49"/>
      <c r="C30" s="53"/>
      <c r="D30" s="53"/>
      <c r="E30" s="53"/>
    </row>
    <row r="31" spans="1:5" ht="15.75" customHeight="1">
      <c r="A31" s="89" t="s">
        <v>206</v>
      </c>
      <c r="B31" s="49"/>
      <c r="C31" s="53">
        <v>5000</v>
      </c>
      <c r="D31" s="53">
        <v>2000</v>
      </c>
      <c r="E31" s="53">
        <f aca="true" t="shared" si="0" ref="E31:E37">SUM(C31+D31)</f>
        <v>7000</v>
      </c>
    </row>
    <row r="32" spans="1:5" ht="15.75" customHeight="1">
      <c r="A32" s="89" t="s">
        <v>207</v>
      </c>
      <c r="B32" s="49"/>
      <c r="C32" s="53">
        <v>0</v>
      </c>
      <c r="D32" s="53">
        <v>700</v>
      </c>
      <c r="E32" s="53">
        <f t="shared" si="0"/>
        <v>700</v>
      </c>
    </row>
    <row r="33" spans="1:5" ht="15.75" customHeight="1">
      <c r="A33" s="89" t="s">
        <v>214</v>
      </c>
      <c r="B33" s="49"/>
      <c r="C33" s="53">
        <v>3000</v>
      </c>
      <c r="D33" s="53">
        <v>6000</v>
      </c>
      <c r="E33" s="53">
        <f t="shared" si="0"/>
        <v>9000</v>
      </c>
    </row>
    <row r="34" spans="1:5" ht="15.75" customHeight="1">
      <c r="A34" s="89" t="s">
        <v>215</v>
      </c>
      <c r="B34" s="49"/>
      <c r="C34" s="53">
        <v>0</v>
      </c>
      <c r="D34" s="53">
        <v>800</v>
      </c>
      <c r="E34" s="53">
        <f t="shared" si="0"/>
        <v>800</v>
      </c>
    </row>
    <row r="35" spans="1:5" ht="15.75" customHeight="1">
      <c r="A35" s="176" t="s">
        <v>316</v>
      </c>
      <c r="B35" s="49"/>
      <c r="C35" s="53">
        <v>0</v>
      </c>
      <c r="D35" s="53">
        <v>15000</v>
      </c>
      <c r="E35" s="53">
        <f t="shared" si="0"/>
        <v>15000</v>
      </c>
    </row>
    <row r="36" spans="1:5" ht="15.75" customHeight="1">
      <c r="A36" s="176" t="s">
        <v>317</v>
      </c>
      <c r="B36" s="49"/>
      <c r="C36" s="53">
        <v>0</v>
      </c>
      <c r="D36" s="53">
        <v>4300</v>
      </c>
      <c r="E36" s="53">
        <f t="shared" si="0"/>
        <v>4300</v>
      </c>
    </row>
    <row r="37" spans="1:5" ht="15.75" customHeight="1">
      <c r="A37" s="57" t="s">
        <v>70</v>
      </c>
      <c r="B37" s="49"/>
      <c r="C37" s="53">
        <v>0</v>
      </c>
      <c r="D37" s="53">
        <v>0</v>
      </c>
      <c r="E37" s="53">
        <f t="shared" si="0"/>
        <v>0</v>
      </c>
    </row>
    <row r="38" spans="1:5" ht="15.75" customHeight="1">
      <c r="A38" s="89" t="s">
        <v>206</v>
      </c>
      <c r="B38" s="49"/>
      <c r="C38" s="53">
        <v>-5500</v>
      </c>
      <c r="D38" s="53"/>
      <c r="E38" s="53">
        <v>-5500</v>
      </c>
    </row>
    <row r="39" spans="1:5" ht="15.75" customHeight="1">
      <c r="A39" s="89" t="s">
        <v>207</v>
      </c>
      <c r="B39" s="49"/>
      <c r="C39" s="53">
        <v>0</v>
      </c>
      <c r="D39" s="53"/>
      <c r="E39" s="53"/>
    </row>
    <row r="40" spans="1:5" ht="15.75" customHeight="1">
      <c r="A40" s="89" t="s">
        <v>214</v>
      </c>
      <c r="B40" s="49"/>
      <c r="C40" s="53">
        <v>0</v>
      </c>
      <c r="D40" s="53"/>
      <c r="E40" s="53"/>
    </row>
    <row r="41" spans="1:5" ht="15.75" customHeight="1">
      <c r="A41" s="89" t="s">
        <v>215</v>
      </c>
      <c r="B41" s="49"/>
      <c r="C41" s="53">
        <v>0</v>
      </c>
      <c r="D41" s="53"/>
      <c r="E41" s="53"/>
    </row>
    <row r="42" spans="1:5" ht="15.75" customHeight="1">
      <c r="A42" s="4"/>
      <c r="B42" s="5"/>
      <c r="C42" s="3"/>
      <c r="D42" s="3"/>
      <c r="E42" s="3"/>
    </row>
    <row r="43" spans="1:5" ht="15">
      <c r="A43" s="96" t="s">
        <v>71</v>
      </c>
      <c r="B43" s="54"/>
      <c r="C43" s="97">
        <f>SUM(C31+C32+C33+C34+C41+C38+C40)</f>
        <v>2500</v>
      </c>
      <c r="D43" s="97">
        <f>SUM(D31+D32+D33+D34+D41+D38+D40+D35+D36)</f>
        <v>28800</v>
      </c>
      <c r="E43" s="97">
        <f>SUM(E31+E32+E33+E34+E41+E38+E40+E35+E36)</f>
        <v>31300</v>
      </c>
    </row>
    <row r="44" spans="1:5" ht="12.75">
      <c r="A44" s="4"/>
      <c r="B44" s="5"/>
      <c r="C44" s="3"/>
      <c r="D44" s="3"/>
      <c r="E44" s="3"/>
    </row>
    <row r="45" spans="1:5" ht="12.75">
      <c r="A45" s="4" t="s">
        <v>72</v>
      </c>
      <c r="B45" s="5"/>
      <c r="C45" s="3"/>
      <c r="D45" s="3"/>
      <c r="E45" s="3"/>
    </row>
    <row r="46" spans="1:5" ht="15.75" customHeight="1">
      <c r="A46" s="4"/>
      <c r="B46" s="5"/>
      <c r="C46" s="3"/>
      <c r="D46" s="3"/>
      <c r="E46" s="3"/>
    </row>
    <row r="47" spans="1:5" ht="15.75" customHeight="1">
      <c r="A47" s="57" t="s">
        <v>73</v>
      </c>
      <c r="B47" s="49"/>
      <c r="C47" s="7"/>
      <c r="D47" s="7"/>
      <c r="E47" s="7"/>
    </row>
    <row r="48" spans="1:5" ht="15.75" customHeight="1">
      <c r="A48" s="57" t="s">
        <v>87</v>
      </c>
      <c r="B48" s="49"/>
      <c r="C48" s="7"/>
      <c r="D48" s="7"/>
      <c r="E48" s="7"/>
    </row>
    <row r="49" spans="1:5" ht="15.75" customHeight="1">
      <c r="A49" s="57" t="s">
        <v>88</v>
      </c>
      <c r="B49" s="49"/>
      <c r="C49" s="7"/>
      <c r="D49" s="7"/>
      <c r="E49" s="7"/>
    </row>
    <row r="50" spans="1:5" ht="15.75" customHeight="1">
      <c r="A50" s="57" t="s">
        <v>74</v>
      </c>
      <c r="B50" s="49"/>
      <c r="C50" s="53"/>
      <c r="D50" s="53"/>
      <c r="E50" s="53"/>
    </row>
    <row r="51" spans="1:5" ht="15.75" customHeight="1">
      <c r="A51" s="57" t="s">
        <v>87</v>
      </c>
      <c r="B51" s="49"/>
      <c r="C51" s="53"/>
      <c r="D51" s="53"/>
      <c r="E51" s="53"/>
    </row>
    <row r="52" spans="1:5" ht="15.75" customHeight="1">
      <c r="A52" s="57" t="s">
        <v>88</v>
      </c>
      <c r="B52" s="49"/>
      <c r="C52" s="53"/>
      <c r="D52" s="53"/>
      <c r="E52" s="53"/>
    </row>
    <row r="53" spans="1:5" ht="15.75" customHeight="1">
      <c r="A53" s="57" t="s">
        <v>75</v>
      </c>
      <c r="B53" s="49"/>
      <c r="C53" s="53"/>
      <c r="D53" s="53"/>
      <c r="E53" s="53"/>
    </row>
    <row r="54" spans="1:5" ht="15.75" customHeight="1">
      <c r="A54" s="57" t="s">
        <v>87</v>
      </c>
      <c r="B54" s="49"/>
      <c r="C54" s="53"/>
      <c r="D54" s="53"/>
      <c r="E54" s="53"/>
    </row>
    <row r="55" spans="1:5" ht="15.75" customHeight="1">
      <c r="A55" s="57" t="s">
        <v>88</v>
      </c>
      <c r="B55" s="49"/>
      <c r="C55" s="53"/>
      <c r="D55" s="53"/>
      <c r="E55" s="53"/>
    </row>
    <row r="56" spans="1:5" ht="15.75" customHeight="1">
      <c r="A56" s="57" t="s">
        <v>76</v>
      </c>
      <c r="B56" s="49"/>
      <c r="C56" s="53"/>
      <c r="D56" s="53"/>
      <c r="E56" s="53"/>
    </row>
    <row r="57" spans="1:5" ht="15.75" customHeight="1">
      <c r="A57" s="57" t="s">
        <v>87</v>
      </c>
      <c r="B57" s="49"/>
      <c r="C57" s="3"/>
      <c r="D57" s="3"/>
      <c r="E57" s="3"/>
    </row>
    <row r="58" spans="1:5" ht="15.75" customHeight="1">
      <c r="A58" s="57" t="s">
        <v>88</v>
      </c>
      <c r="B58" s="49"/>
      <c r="C58" s="3"/>
      <c r="D58" s="3"/>
      <c r="E58" s="3"/>
    </row>
    <row r="59" spans="1:5" ht="15.75" customHeight="1">
      <c r="A59" s="4"/>
      <c r="B59" s="5"/>
      <c r="C59" s="3"/>
      <c r="D59" s="3"/>
      <c r="E59" s="3"/>
    </row>
    <row r="60" spans="1:5" ht="15">
      <c r="A60" s="96" t="s">
        <v>77</v>
      </c>
      <c r="B60" s="54"/>
      <c r="C60" s="97">
        <f>SUM(C47:C56)</f>
        <v>0</v>
      </c>
      <c r="D60" s="97">
        <f>SUM(D47:D56)</f>
        <v>0</v>
      </c>
      <c r="E60" s="97">
        <f>SUM(E47:E56)</f>
        <v>0</v>
      </c>
    </row>
    <row r="61" spans="1:5" ht="15.75" customHeight="1">
      <c r="A61" s="4"/>
      <c r="B61" s="5"/>
      <c r="C61" s="3"/>
      <c r="D61" s="3"/>
      <c r="E61" s="3"/>
    </row>
    <row r="62" spans="1:5" ht="15.75" thickBot="1">
      <c r="A62" s="98" t="s">
        <v>78</v>
      </c>
      <c r="B62" s="54"/>
      <c r="C62" s="97">
        <f>SUM(C60+C43+C20)</f>
        <v>2500</v>
      </c>
      <c r="D62" s="97">
        <f>SUM(D60+D43+D20)</f>
        <v>28800</v>
      </c>
      <c r="E62" s="97">
        <f>SUM(E60+E43+E20)</f>
        <v>31300</v>
      </c>
    </row>
    <row r="63" spans="1:5" ht="13.5" thickTop="1">
      <c r="A63" s="50"/>
      <c r="B63" s="51"/>
      <c r="C63" s="7"/>
      <c r="D63" s="7"/>
      <c r="E63" s="7"/>
    </row>
  </sheetData>
  <sheetProtection/>
  <mergeCells count="5">
    <mergeCell ref="A2:A3"/>
    <mergeCell ref="C2:C3"/>
    <mergeCell ref="B2:B3"/>
    <mergeCell ref="D2:D3"/>
    <mergeCell ref="E2:E3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scale="75" r:id="rId1"/>
  <headerFooter alignWithMargins="0">
    <oddHeader>&amp;L&amp;"Arial,Grassetto"&amp;12AUTOMOBILE CLUB UDINE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3.00390625" style="0" customWidth="1"/>
    <col min="2" max="4" width="26.7109375" style="0" customWidth="1"/>
  </cols>
  <sheetData>
    <row r="1" spans="1:4" ht="15">
      <c r="A1" s="205" t="s">
        <v>327</v>
      </c>
      <c r="B1" s="205"/>
      <c r="C1" s="205"/>
      <c r="D1" s="205"/>
    </row>
    <row r="2" spans="1:4" ht="15">
      <c r="A2" s="90"/>
      <c r="B2" s="90"/>
      <c r="C2" s="90"/>
      <c r="D2" s="90"/>
    </row>
    <row r="3" spans="1:4" ht="15">
      <c r="A3" s="90"/>
      <c r="B3" s="90" t="s">
        <v>213</v>
      </c>
      <c r="C3" s="90"/>
      <c r="D3" s="90"/>
    </row>
    <row r="5" ht="13.5" thickBot="1"/>
    <row r="6" spans="1:4" ht="13.5" thickTop="1">
      <c r="A6" s="206" t="s">
        <v>89</v>
      </c>
      <c r="B6" s="208" t="s">
        <v>90</v>
      </c>
      <c r="C6" s="210" t="s">
        <v>91</v>
      </c>
      <c r="D6" s="210" t="s">
        <v>95</v>
      </c>
    </row>
    <row r="7" spans="1:4" ht="28.5" customHeight="1" thickBot="1">
      <c r="A7" s="207"/>
      <c r="B7" s="209"/>
      <c r="C7" s="211"/>
      <c r="D7" s="211"/>
    </row>
    <row r="8" spans="1:4" ht="15.75" thickTop="1">
      <c r="A8" s="58"/>
      <c r="B8" s="59"/>
      <c r="C8" s="60"/>
      <c r="D8" s="60"/>
    </row>
    <row r="9" spans="1:4" ht="15">
      <c r="A9" s="58"/>
      <c r="B9" s="59"/>
      <c r="C9" s="60"/>
      <c r="D9" s="60"/>
    </row>
    <row r="10" spans="1:4" ht="15">
      <c r="A10" s="58" t="s">
        <v>92</v>
      </c>
      <c r="B10" s="59">
        <v>1</v>
      </c>
      <c r="C10" s="60">
        <v>0</v>
      </c>
      <c r="D10" s="60">
        <f>SUM(B10-C10)</f>
        <v>1</v>
      </c>
    </row>
    <row r="11" spans="1:4" ht="15">
      <c r="A11" s="58" t="s">
        <v>93</v>
      </c>
      <c r="B11" s="59">
        <v>1</v>
      </c>
      <c r="C11" s="60">
        <v>0</v>
      </c>
      <c r="D11" s="60">
        <f>SUM(B11-C11)</f>
        <v>1</v>
      </c>
    </row>
    <row r="12" spans="1:4" ht="15">
      <c r="A12" s="58"/>
      <c r="B12" s="59"/>
      <c r="C12" s="60"/>
      <c r="D12" s="60"/>
    </row>
    <row r="13" spans="1:4" ht="15">
      <c r="A13" s="58"/>
      <c r="B13" s="59"/>
      <c r="C13" s="60"/>
      <c r="D13" s="60"/>
    </row>
    <row r="14" spans="1:4" ht="15">
      <c r="A14" s="58"/>
      <c r="B14" s="59"/>
      <c r="C14" s="60"/>
      <c r="D14" s="60"/>
    </row>
    <row r="15" spans="1:4" ht="18" customHeight="1">
      <c r="A15" s="58"/>
      <c r="B15" s="59"/>
      <c r="C15" s="61"/>
      <c r="D15" s="61"/>
    </row>
    <row r="16" spans="1:4" ht="18" customHeight="1" thickBot="1">
      <c r="A16" s="62" t="s">
        <v>94</v>
      </c>
      <c r="B16" s="63">
        <f>SUM(B9:B15)</f>
        <v>2</v>
      </c>
      <c r="C16" s="64">
        <v>0</v>
      </c>
      <c r="D16" s="64">
        <f>SUM(D9:D15)</f>
        <v>2</v>
      </c>
    </row>
    <row r="17" ht="13.5" thickTop="1"/>
  </sheetData>
  <sheetProtection/>
  <mergeCells count="5">
    <mergeCell ref="A1:D1"/>
    <mergeCell ref="A6:A7"/>
    <mergeCell ref="B6:B7"/>
    <mergeCell ref="D6:D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&amp;L&amp;"Arial,Grassetto"&amp;12AUTOMOBILE CLUB UDINE&amp;R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7"/>
  <sheetViews>
    <sheetView view="pageBreakPreview" zoomScaleSheetLayoutView="100" zoomScalePageLayoutView="0" workbookViewId="0" topLeftCell="A178">
      <selection activeCell="F190" sqref="F190"/>
    </sheetView>
  </sheetViews>
  <sheetFormatPr defaultColWidth="9.140625" defaultRowHeight="12.75"/>
  <cols>
    <col min="1" max="1" width="3.421875" style="0" customWidth="1"/>
    <col min="2" max="3" width="4.421875" style="0" customWidth="1"/>
    <col min="4" max="4" width="61.140625" style="0" customWidth="1"/>
    <col min="5" max="5" width="22.00390625" style="16" customWidth="1"/>
    <col min="6" max="6" width="16.00390625" style="0" customWidth="1"/>
    <col min="7" max="7" width="19.421875" style="1" customWidth="1"/>
  </cols>
  <sheetData>
    <row r="1" spans="1:7" s="10" customFormat="1" ht="16.5" customHeight="1">
      <c r="A1" s="198" t="s">
        <v>202</v>
      </c>
      <c r="B1" s="199"/>
      <c r="C1" s="199"/>
      <c r="D1" s="199"/>
      <c r="E1" s="212" t="s">
        <v>280</v>
      </c>
      <c r="F1" s="214" t="s">
        <v>310</v>
      </c>
      <c r="G1" s="216" t="s">
        <v>311</v>
      </c>
    </row>
    <row r="2" spans="1:7" s="10" customFormat="1" ht="23.25" customHeight="1">
      <c r="A2" s="201"/>
      <c r="B2" s="202"/>
      <c r="C2" s="202"/>
      <c r="D2" s="202"/>
      <c r="E2" s="213"/>
      <c r="F2" s="215"/>
      <c r="G2" s="217"/>
    </row>
    <row r="3" spans="1:6" ht="12.75">
      <c r="A3" s="4"/>
      <c r="B3" s="73"/>
      <c r="C3" s="73"/>
      <c r="D3" s="74"/>
      <c r="E3" s="107"/>
      <c r="F3" s="144"/>
    </row>
    <row r="4" spans="1:6" ht="12.75">
      <c r="A4" s="75" t="s">
        <v>96</v>
      </c>
      <c r="B4" s="74" t="s">
        <v>97</v>
      </c>
      <c r="C4" s="74"/>
      <c r="D4" s="74"/>
      <c r="E4" s="107"/>
      <c r="F4" s="144"/>
    </row>
    <row r="5" spans="1:6" ht="12.75">
      <c r="A5" s="4"/>
      <c r="B5" s="76"/>
      <c r="C5" s="76"/>
      <c r="D5" s="74"/>
      <c r="E5" s="107"/>
      <c r="F5" s="144"/>
    </row>
    <row r="6" spans="1:6" ht="12.75">
      <c r="A6" s="4"/>
      <c r="B6" s="77">
        <v>1</v>
      </c>
      <c r="C6" s="78"/>
      <c r="D6" s="74" t="s">
        <v>98</v>
      </c>
      <c r="E6" s="107"/>
      <c r="F6" s="144"/>
    </row>
    <row r="7" spans="1:7" ht="12.75">
      <c r="A7" s="4"/>
      <c r="B7" s="79"/>
      <c r="C7" s="79"/>
      <c r="D7" s="80" t="s">
        <v>99</v>
      </c>
      <c r="E7" s="108">
        <v>970000</v>
      </c>
      <c r="F7" s="145">
        <v>-20000</v>
      </c>
      <c r="G7" s="153">
        <f>SUM(E7+F7)</f>
        <v>950000</v>
      </c>
    </row>
    <row r="8" spans="1:7" ht="12.75">
      <c r="A8" s="4"/>
      <c r="B8" s="79"/>
      <c r="C8" s="79"/>
      <c r="D8" s="80" t="s">
        <v>100</v>
      </c>
      <c r="E8" s="108">
        <v>95000</v>
      </c>
      <c r="F8" s="145">
        <v>0</v>
      </c>
      <c r="G8" s="153">
        <f aca="true" t="shared" si="0" ref="G8:G17">SUM(E8+F8)</f>
        <v>95000</v>
      </c>
    </row>
    <row r="9" spans="1:7" ht="12.75" customHeight="1">
      <c r="A9" s="4"/>
      <c r="B9" s="79"/>
      <c r="C9" s="79"/>
      <c r="D9" s="80" t="s">
        <v>101</v>
      </c>
      <c r="E9" s="108">
        <v>20800</v>
      </c>
      <c r="F9" s="175">
        <v>0</v>
      </c>
      <c r="G9" s="153">
        <f>SUM(E9+F9)</f>
        <v>20800</v>
      </c>
    </row>
    <row r="10" spans="1:7" ht="12.75">
      <c r="A10" s="4"/>
      <c r="B10" s="79"/>
      <c r="C10" s="79"/>
      <c r="D10" s="80" t="s">
        <v>102</v>
      </c>
      <c r="E10" s="108">
        <v>4000</v>
      </c>
      <c r="F10" s="175">
        <v>0</v>
      </c>
      <c r="G10" s="153">
        <f t="shared" si="0"/>
        <v>4000</v>
      </c>
    </row>
    <row r="11" spans="1:7" ht="12.75">
      <c r="A11" s="4"/>
      <c r="B11" s="79"/>
      <c r="C11" s="79"/>
      <c r="D11" s="80" t="s">
        <v>103</v>
      </c>
      <c r="E11" s="108">
        <v>35000</v>
      </c>
      <c r="F11" s="175">
        <v>-5000</v>
      </c>
      <c r="G11" s="153">
        <f t="shared" si="0"/>
        <v>30000</v>
      </c>
    </row>
    <row r="12" spans="1:7" ht="12.75">
      <c r="A12" s="4"/>
      <c r="B12" s="79"/>
      <c r="C12" s="79"/>
      <c r="D12" s="80" t="s">
        <v>104</v>
      </c>
      <c r="E12" s="108">
        <v>15000</v>
      </c>
      <c r="F12" s="175">
        <v>-2000</v>
      </c>
      <c r="G12" s="153">
        <f t="shared" si="0"/>
        <v>13000</v>
      </c>
    </row>
    <row r="13" spans="1:11" ht="12.75">
      <c r="A13" s="4"/>
      <c r="B13" s="79"/>
      <c r="C13" s="79"/>
      <c r="D13" s="80" t="s">
        <v>195</v>
      </c>
      <c r="E13" s="108">
        <v>100</v>
      </c>
      <c r="F13" s="175">
        <v>-100</v>
      </c>
      <c r="G13" s="153">
        <f t="shared" si="0"/>
        <v>0</v>
      </c>
      <c r="K13" s="5"/>
    </row>
    <row r="14" spans="1:7" ht="12.75">
      <c r="A14" s="4"/>
      <c r="B14" s="79"/>
      <c r="C14" s="79"/>
      <c r="D14" s="80" t="s">
        <v>199</v>
      </c>
      <c r="E14" s="108">
        <v>1500</v>
      </c>
      <c r="F14" s="175">
        <v>0</v>
      </c>
      <c r="G14" s="153">
        <f t="shared" si="0"/>
        <v>1500</v>
      </c>
    </row>
    <row r="15" spans="1:7" ht="12.75">
      <c r="A15" s="4"/>
      <c r="B15" s="79"/>
      <c r="C15" s="79"/>
      <c r="D15" s="80" t="s">
        <v>196</v>
      </c>
      <c r="E15" s="108">
        <v>94000</v>
      </c>
      <c r="F15" s="175">
        <v>-94000</v>
      </c>
      <c r="G15" s="153">
        <f t="shared" si="0"/>
        <v>0</v>
      </c>
    </row>
    <row r="16" spans="1:7" ht="12.75">
      <c r="A16" s="4"/>
      <c r="B16" s="79"/>
      <c r="C16" s="79"/>
      <c r="D16" s="80" t="s">
        <v>105</v>
      </c>
      <c r="E16" s="108">
        <v>200</v>
      </c>
      <c r="F16" s="175"/>
      <c r="G16" s="153">
        <f t="shared" si="0"/>
        <v>200</v>
      </c>
    </row>
    <row r="17" spans="1:7" ht="12.75" customHeight="1">
      <c r="A17" s="4"/>
      <c r="B17" s="73"/>
      <c r="C17" s="73"/>
      <c r="D17" s="80"/>
      <c r="E17" s="109">
        <f>SUM(E7:E16)</f>
        <v>1235600</v>
      </c>
      <c r="F17" s="144">
        <f>SUM(F7:F16)</f>
        <v>-121100</v>
      </c>
      <c r="G17" s="155">
        <f t="shared" si="0"/>
        <v>1114500</v>
      </c>
    </row>
    <row r="18" spans="1:5" ht="12.75">
      <c r="A18" s="4"/>
      <c r="B18" s="73"/>
      <c r="C18" s="73"/>
      <c r="D18" s="80"/>
      <c r="E18" s="109"/>
    </row>
    <row r="19" spans="1:5" ht="12.75">
      <c r="A19" s="4"/>
      <c r="B19" s="73"/>
      <c r="C19" s="73"/>
      <c r="D19" s="80"/>
      <c r="E19" s="110"/>
    </row>
    <row r="20" spans="1:5" ht="12.75">
      <c r="A20" s="4"/>
      <c r="B20" s="73"/>
      <c r="C20" s="73"/>
      <c r="D20" s="80"/>
      <c r="E20" s="110"/>
    </row>
    <row r="21" spans="1:5" ht="12.75">
      <c r="A21" s="4"/>
      <c r="B21" s="77">
        <v>5</v>
      </c>
      <c r="C21" s="78"/>
      <c r="D21" s="74" t="s">
        <v>106</v>
      </c>
      <c r="E21" s="110"/>
    </row>
    <row r="22" spans="1:7" ht="12.75">
      <c r="A22" s="4"/>
      <c r="B22" s="78"/>
      <c r="C22" s="78"/>
      <c r="D22" s="80" t="s">
        <v>157</v>
      </c>
      <c r="E22" s="108">
        <v>32300</v>
      </c>
      <c r="F22" s="175">
        <v>3000</v>
      </c>
      <c r="G22" s="153">
        <f aca="true" t="shared" si="1" ref="G22:G40">SUM(E22+F22)</f>
        <v>35300</v>
      </c>
    </row>
    <row r="23" spans="1:7" ht="12.75">
      <c r="A23" s="4"/>
      <c r="B23" s="78"/>
      <c r="C23" s="78"/>
      <c r="D23" s="80" t="s">
        <v>235</v>
      </c>
      <c r="E23" s="108">
        <v>0</v>
      </c>
      <c r="F23" s="175">
        <v>0</v>
      </c>
      <c r="G23" s="153">
        <f t="shared" si="1"/>
        <v>0</v>
      </c>
    </row>
    <row r="24" spans="1:7" ht="12.75">
      <c r="A24" s="4"/>
      <c r="B24" s="73"/>
      <c r="C24" s="73"/>
      <c r="D24" s="80" t="s">
        <v>194</v>
      </c>
      <c r="E24" s="108">
        <v>90500</v>
      </c>
      <c r="F24" s="175">
        <v>8500</v>
      </c>
      <c r="G24" s="153">
        <f t="shared" si="1"/>
        <v>99000</v>
      </c>
    </row>
    <row r="25" spans="1:7" ht="12.75" customHeight="1">
      <c r="A25" s="4"/>
      <c r="B25" s="73"/>
      <c r="C25" s="73"/>
      <c r="D25" s="80" t="s">
        <v>236</v>
      </c>
      <c r="E25" s="108">
        <v>601</v>
      </c>
      <c r="F25" s="175">
        <v>0</v>
      </c>
      <c r="G25" s="153">
        <f t="shared" si="1"/>
        <v>601</v>
      </c>
    </row>
    <row r="26" spans="1:7" ht="12.75">
      <c r="A26" s="4"/>
      <c r="B26" s="73"/>
      <c r="C26" s="73"/>
      <c r="D26" s="80" t="s">
        <v>201</v>
      </c>
      <c r="E26" s="108">
        <v>55500</v>
      </c>
      <c r="F26" s="175">
        <v>3900</v>
      </c>
      <c r="G26" s="153">
        <f t="shared" si="1"/>
        <v>59400</v>
      </c>
    </row>
    <row r="27" spans="1:7" ht="12.75">
      <c r="A27" s="4"/>
      <c r="B27" s="73"/>
      <c r="C27" s="73"/>
      <c r="D27" s="80" t="s">
        <v>196</v>
      </c>
      <c r="E27" s="108">
        <v>0</v>
      </c>
      <c r="F27" s="175">
        <v>115000</v>
      </c>
      <c r="G27" s="153">
        <f t="shared" si="1"/>
        <v>115000</v>
      </c>
    </row>
    <row r="28" spans="1:7" ht="12.75">
      <c r="A28" s="4"/>
      <c r="B28" s="73"/>
      <c r="C28" s="73"/>
      <c r="D28" s="80" t="s">
        <v>159</v>
      </c>
      <c r="E28" s="108">
        <v>20500</v>
      </c>
      <c r="F28" s="175">
        <v>6500</v>
      </c>
      <c r="G28" s="153">
        <f t="shared" si="1"/>
        <v>27000</v>
      </c>
    </row>
    <row r="29" spans="1:7" ht="12.75">
      <c r="A29" s="4"/>
      <c r="B29" s="73"/>
      <c r="C29" s="73"/>
      <c r="D29" s="80" t="s">
        <v>237</v>
      </c>
      <c r="E29" s="108">
        <v>26500</v>
      </c>
      <c r="F29" s="175">
        <v>1500</v>
      </c>
      <c r="G29" s="153">
        <f t="shared" si="1"/>
        <v>28000</v>
      </c>
    </row>
    <row r="30" spans="1:7" ht="12.75">
      <c r="A30" s="4"/>
      <c r="B30" s="73"/>
      <c r="C30" s="73"/>
      <c r="D30" s="80" t="s">
        <v>217</v>
      </c>
      <c r="E30" s="108">
        <v>0</v>
      </c>
      <c r="F30" s="175">
        <v>15000</v>
      </c>
      <c r="G30" s="153">
        <f t="shared" si="1"/>
        <v>15000</v>
      </c>
    </row>
    <row r="31" spans="1:7" ht="12.75">
      <c r="A31" s="4"/>
      <c r="B31" s="73"/>
      <c r="C31" s="73"/>
      <c r="D31" s="80" t="s">
        <v>318</v>
      </c>
      <c r="E31" s="108">
        <v>1500</v>
      </c>
      <c r="F31" s="175">
        <v>0</v>
      </c>
      <c r="G31" s="153">
        <f t="shared" si="1"/>
        <v>1500</v>
      </c>
    </row>
    <row r="32" spans="1:7" ht="12.75">
      <c r="A32" s="4"/>
      <c r="B32" s="73"/>
      <c r="C32" s="73"/>
      <c r="D32" s="80" t="s">
        <v>238</v>
      </c>
      <c r="E32" s="108">
        <v>1500</v>
      </c>
      <c r="F32" s="175">
        <v>0</v>
      </c>
      <c r="G32" s="153">
        <f t="shared" si="1"/>
        <v>1500</v>
      </c>
    </row>
    <row r="33" spans="1:7" ht="12.75">
      <c r="A33" s="4"/>
      <c r="B33" s="73"/>
      <c r="C33" s="73"/>
      <c r="D33" s="80" t="s">
        <v>209</v>
      </c>
      <c r="E33" s="108">
        <v>18000</v>
      </c>
      <c r="F33" s="175">
        <v>-4500</v>
      </c>
      <c r="G33" s="153">
        <f t="shared" si="1"/>
        <v>13500</v>
      </c>
    </row>
    <row r="34" spans="1:7" ht="12.75" customHeight="1">
      <c r="A34" s="4"/>
      <c r="B34" s="73"/>
      <c r="C34" s="73"/>
      <c r="D34" s="80" t="s">
        <v>107</v>
      </c>
      <c r="E34" s="108">
        <v>0</v>
      </c>
      <c r="F34" s="175">
        <v>0</v>
      </c>
      <c r="G34" s="153">
        <f t="shared" si="1"/>
        <v>0</v>
      </c>
    </row>
    <row r="35" spans="1:7" ht="12.75">
      <c r="A35" s="50"/>
      <c r="B35" s="70"/>
      <c r="C35" s="70"/>
      <c r="D35" s="179" t="s">
        <v>312</v>
      </c>
      <c r="E35" s="115">
        <v>0</v>
      </c>
      <c r="F35" s="180">
        <v>10989</v>
      </c>
      <c r="G35" s="154">
        <f t="shared" si="1"/>
        <v>10989</v>
      </c>
    </row>
    <row r="36" spans="1:7" ht="12.75">
      <c r="A36" s="4"/>
      <c r="B36" s="73"/>
      <c r="C36" s="73"/>
      <c r="D36" s="80"/>
      <c r="E36" s="108"/>
      <c r="F36" s="175"/>
      <c r="G36" s="153"/>
    </row>
    <row r="37" spans="1:7" ht="12.75">
      <c r="A37" s="4"/>
      <c r="B37" s="73"/>
      <c r="C37" s="73"/>
      <c r="D37" s="80"/>
      <c r="E37" s="108"/>
      <c r="F37" s="175"/>
      <c r="G37" s="153"/>
    </row>
    <row r="38" spans="1:7" ht="12.75">
      <c r="A38" s="4"/>
      <c r="B38" s="73"/>
      <c r="C38" s="73"/>
      <c r="D38" s="80" t="s">
        <v>313</v>
      </c>
      <c r="E38" s="108">
        <v>0</v>
      </c>
      <c r="F38" s="175">
        <v>552</v>
      </c>
      <c r="G38" s="153">
        <f t="shared" si="1"/>
        <v>552</v>
      </c>
    </row>
    <row r="39" spans="1:7" ht="12.75">
      <c r="A39" s="4"/>
      <c r="B39" s="73"/>
      <c r="C39" s="73"/>
      <c r="D39" s="80" t="s">
        <v>108</v>
      </c>
      <c r="E39" s="108">
        <v>20</v>
      </c>
      <c r="F39" s="175">
        <v>0</v>
      </c>
      <c r="G39" s="153">
        <f t="shared" si="1"/>
        <v>20</v>
      </c>
    </row>
    <row r="40" spans="1:7" ht="12.75">
      <c r="A40" s="4"/>
      <c r="B40" s="73"/>
      <c r="C40" s="73"/>
      <c r="D40" s="80"/>
      <c r="E40" s="109">
        <f>SUM(E22:E39)</f>
        <v>246921</v>
      </c>
      <c r="F40" s="144">
        <f>SUM(F22:F39)</f>
        <v>160441</v>
      </c>
      <c r="G40" s="155">
        <f t="shared" si="1"/>
        <v>407362</v>
      </c>
    </row>
    <row r="41" spans="1:7" ht="12.75">
      <c r="A41" s="4"/>
      <c r="B41" s="73"/>
      <c r="C41" s="73"/>
      <c r="D41" s="80"/>
      <c r="E41" s="110"/>
      <c r="F41" s="146"/>
      <c r="G41" s="17"/>
    </row>
    <row r="42" spans="1:7" ht="12.75">
      <c r="A42" s="4"/>
      <c r="B42" s="73"/>
      <c r="C42" s="73"/>
      <c r="D42" s="80"/>
      <c r="E42" s="110"/>
      <c r="F42" s="146"/>
      <c r="G42" s="17"/>
    </row>
    <row r="43" spans="1:7" ht="12.75">
      <c r="A43" s="156"/>
      <c r="B43" s="157" t="s">
        <v>12</v>
      </c>
      <c r="C43" s="158"/>
      <c r="D43" s="157"/>
      <c r="E43" s="159">
        <f>SUM(E17+E40)</f>
        <v>1482521</v>
      </c>
      <c r="F43" s="160">
        <f>SUM(F17+F40)</f>
        <v>39341</v>
      </c>
      <c r="G43" s="161">
        <f>SUM(E43+F43)</f>
        <v>1521862</v>
      </c>
    </row>
    <row r="44" spans="1:5" ht="12.75" customHeight="1">
      <c r="A44" s="4"/>
      <c r="B44" s="73"/>
      <c r="C44" s="73"/>
      <c r="D44" s="80"/>
      <c r="E44" s="110"/>
    </row>
    <row r="45" spans="1:5" ht="12.75">
      <c r="A45" s="4"/>
      <c r="B45" s="73"/>
      <c r="C45" s="73"/>
      <c r="D45" s="81"/>
      <c r="E45" s="107"/>
    </row>
    <row r="46" spans="1:5" ht="12.75">
      <c r="A46" s="4"/>
      <c r="B46" s="73"/>
      <c r="C46" s="73"/>
      <c r="D46" s="74"/>
      <c r="E46" s="107"/>
    </row>
    <row r="47" spans="1:5" ht="12.75">
      <c r="A47" s="4"/>
      <c r="B47" s="73"/>
      <c r="C47" s="73"/>
      <c r="D47" s="74"/>
      <c r="E47" s="107"/>
    </row>
    <row r="48" spans="1:5" ht="12.75">
      <c r="A48" s="75" t="s">
        <v>114</v>
      </c>
      <c r="B48" s="74" t="s">
        <v>139</v>
      </c>
      <c r="C48" s="76"/>
      <c r="D48" s="74"/>
      <c r="E48" s="111" t="s">
        <v>0</v>
      </c>
    </row>
    <row r="49" spans="1:5" ht="12.75">
      <c r="A49" s="4"/>
      <c r="B49" s="73"/>
      <c r="C49" s="73"/>
      <c r="D49" s="81"/>
      <c r="E49" s="107"/>
    </row>
    <row r="50" spans="1:5" ht="12.75">
      <c r="A50" s="4"/>
      <c r="B50" s="81">
        <v>6</v>
      </c>
      <c r="C50" s="73"/>
      <c r="D50" s="81" t="s">
        <v>115</v>
      </c>
      <c r="E50" s="111"/>
    </row>
    <row r="51" spans="1:7" ht="12.75" customHeight="1">
      <c r="A51" s="4"/>
      <c r="B51" s="73"/>
      <c r="C51" s="73"/>
      <c r="D51" s="73" t="s">
        <v>116</v>
      </c>
      <c r="E51" s="108">
        <v>200</v>
      </c>
      <c r="F51" s="175">
        <v>0</v>
      </c>
      <c r="G51" s="153">
        <f aca="true" t="shared" si="2" ref="G51:G57">SUM(E51+F51)</f>
        <v>200</v>
      </c>
    </row>
    <row r="52" spans="1:7" ht="12.75">
      <c r="A52" s="4"/>
      <c r="B52" s="73"/>
      <c r="C52" s="73"/>
      <c r="D52" s="73" t="s">
        <v>117</v>
      </c>
      <c r="E52" s="108">
        <v>0</v>
      </c>
      <c r="F52" s="175">
        <v>0</v>
      </c>
      <c r="G52" s="153">
        <f t="shared" si="2"/>
        <v>0</v>
      </c>
    </row>
    <row r="53" spans="1:7" ht="12.75">
      <c r="A53" s="4"/>
      <c r="B53" s="73"/>
      <c r="C53" s="73"/>
      <c r="D53" s="73" t="s">
        <v>182</v>
      </c>
      <c r="E53" s="108">
        <v>100</v>
      </c>
      <c r="F53" s="175">
        <v>0</v>
      </c>
      <c r="G53" s="153">
        <f t="shared" si="2"/>
        <v>100</v>
      </c>
    </row>
    <row r="54" spans="1:7" ht="12.75">
      <c r="A54" s="4"/>
      <c r="B54" s="73"/>
      <c r="C54" s="73"/>
      <c r="D54" s="73" t="s">
        <v>239</v>
      </c>
      <c r="E54" s="108">
        <v>100</v>
      </c>
      <c r="F54" s="175">
        <v>0</v>
      </c>
      <c r="G54" s="153">
        <f t="shared" si="2"/>
        <v>100</v>
      </c>
    </row>
    <row r="55" spans="1:7" ht="12.75">
      <c r="A55" s="4"/>
      <c r="B55" s="73"/>
      <c r="C55" s="73"/>
      <c r="D55" s="73" t="s">
        <v>169</v>
      </c>
      <c r="E55" s="108">
        <v>5500</v>
      </c>
      <c r="F55" s="175">
        <v>0</v>
      </c>
      <c r="G55" s="153">
        <f t="shared" si="2"/>
        <v>5500</v>
      </c>
    </row>
    <row r="56" spans="1:7" ht="12.75">
      <c r="A56" s="4"/>
      <c r="B56" s="73"/>
      <c r="C56" s="73"/>
      <c r="D56" s="73" t="s">
        <v>240</v>
      </c>
      <c r="E56" s="108">
        <v>7000</v>
      </c>
      <c r="F56" s="175">
        <v>0</v>
      </c>
      <c r="G56" s="153">
        <f t="shared" si="2"/>
        <v>7000</v>
      </c>
    </row>
    <row r="57" spans="1:7" ht="12.75">
      <c r="A57" s="4"/>
      <c r="B57" s="73"/>
      <c r="C57" s="73"/>
      <c r="D57" s="73"/>
      <c r="E57" s="109">
        <f>SUM(E51:E56)</f>
        <v>12900</v>
      </c>
      <c r="F57" s="144">
        <f>SUM(F51:F56)</f>
        <v>0</v>
      </c>
      <c r="G57" s="155">
        <f t="shared" si="2"/>
        <v>12900</v>
      </c>
    </row>
    <row r="58" spans="1:6" ht="12.75">
      <c r="A58" s="4"/>
      <c r="B58" s="73"/>
      <c r="C58" s="73"/>
      <c r="D58" s="73"/>
      <c r="E58" s="187"/>
      <c r="F58" s="4"/>
    </row>
    <row r="59" spans="1:6" ht="12.75" customHeight="1">
      <c r="A59" s="4"/>
      <c r="B59" s="73"/>
      <c r="C59" s="73"/>
      <c r="D59" s="73"/>
      <c r="E59" s="146"/>
      <c r="F59" s="4"/>
    </row>
    <row r="60" spans="1:6" ht="12.75">
      <c r="A60" s="4"/>
      <c r="B60" s="81">
        <v>7</v>
      </c>
      <c r="C60" s="73"/>
      <c r="D60" s="81" t="s">
        <v>118</v>
      </c>
      <c r="E60" s="146"/>
      <c r="F60" s="4"/>
    </row>
    <row r="61" spans="1:7" ht="12.75">
      <c r="A61" s="4"/>
      <c r="B61" s="73"/>
      <c r="C61" s="73"/>
      <c r="D61" s="73" t="s">
        <v>119</v>
      </c>
      <c r="E61" s="114">
        <v>0</v>
      </c>
      <c r="F61" s="175">
        <v>0</v>
      </c>
      <c r="G61" s="153">
        <f aca="true" t="shared" si="3" ref="G61:G117">SUM(E61+F61)</f>
        <v>0</v>
      </c>
    </row>
    <row r="62" spans="1:7" ht="12.75">
      <c r="A62" s="4"/>
      <c r="B62" s="73"/>
      <c r="C62" s="73"/>
      <c r="D62" s="73" t="s">
        <v>191</v>
      </c>
      <c r="E62" s="114">
        <v>300</v>
      </c>
      <c r="F62" s="175">
        <v>-300</v>
      </c>
      <c r="G62" s="153">
        <f t="shared" si="3"/>
        <v>0</v>
      </c>
    </row>
    <row r="63" spans="1:7" ht="12.75">
      <c r="A63" s="4"/>
      <c r="B63" s="73"/>
      <c r="C63" s="73"/>
      <c r="D63" s="73" t="s">
        <v>120</v>
      </c>
      <c r="E63" s="108">
        <v>4918</v>
      </c>
      <c r="F63" s="175">
        <v>0</v>
      </c>
      <c r="G63" s="153">
        <f t="shared" si="3"/>
        <v>4918</v>
      </c>
    </row>
    <row r="64" spans="1:7" ht="12.75">
      <c r="A64" s="4"/>
      <c r="B64" s="73"/>
      <c r="C64" s="73"/>
      <c r="D64" s="73" t="s">
        <v>121</v>
      </c>
      <c r="E64" s="108">
        <v>2500</v>
      </c>
      <c r="F64" s="175">
        <v>500</v>
      </c>
      <c r="G64" s="153">
        <f t="shared" si="3"/>
        <v>3000</v>
      </c>
    </row>
    <row r="65" spans="1:7" ht="12.75">
      <c r="A65" s="4"/>
      <c r="B65" s="73"/>
      <c r="C65" s="73"/>
      <c r="D65" s="73" t="s">
        <v>122</v>
      </c>
      <c r="E65" s="108">
        <v>1000</v>
      </c>
      <c r="F65" s="175">
        <v>0</v>
      </c>
      <c r="G65" s="153">
        <f t="shared" si="3"/>
        <v>1000</v>
      </c>
    </row>
    <row r="66" spans="1:7" ht="12.75">
      <c r="A66" s="4"/>
      <c r="B66" s="73"/>
      <c r="C66" s="73"/>
      <c r="D66" s="73" t="s">
        <v>123</v>
      </c>
      <c r="E66" s="108">
        <v>1500</v>
      </c>
      <c r="F66" s="175">
        <v>0</v>
      </c>
      <c r="G66" s="153">
        <f t="shared" si="3"/>
        <v>1500</v>
      </c>
    </row>
    <row r="67" spans="1:7" ht="12.75">
      <c r="A67" s="4"/>
      <c r="B67" s="73"/>
      <c r="C67" s="73"/>
      <c r="D67" s="73"/>
      <c r="E67" s="108"/>
      <c r="F67" s="175"/>
      <c r="G67" s="153"/>
    </row>
    <row r="68" spans="1:7" ht="12.75">
      <c r="A68" s="50"/>
      <c r="B68" s="70"/>
      <c r="C68" s="70"/>
      <c r="D68" s="70"/>
      <c r="E68" s="115"/>
      <c r="F68" s="180"/>
      <c r="G68" s="154"/>
    </row>
    <row r="69" spans="1:7" ht="12.75">
      <c r="A69" s="4"/>
      <c r="B69" s="73"/>
      <c r="C69" s="73"/>
      <c r="D69" s="73"/>
      <c r="E69" s="108"/>
      <c r="F69" s="175"/>
      <c r="G69" s="153"/>
    </row>
    <row r="70" spans="1:7" ht="12.75">
      <c r="A70" s="4"/>
      <c r="B70" s="73"/>
      <c r="C70" s="73"/>
      <c r="D70" s="73"/>
      <c r="E70" s="108"/>
      <c r="F70" s="175"/>
      <c r="G70" s="153"/>
    </row>
    <row r="71" spans="1:7" ht="12.75" customHeight="1">
      <c r="A71" s="4"/>
      <c r="B71" s="73"/>
      <c r="C71" s="73"/>
      <c r="D71" s="73" t="s">
        <v>218</v>
      </c>
      <c r="E71" s="108">
        <v>590</v>
      </c>
      <c r="F71" s="175">
        <v>1610</v>
      </c>
      <c r="G71" s="153">
        <f t="shared" si="3"/>
        <v>2200</v>
      </c>
    </row>
    <row r="72" spans="1:7" ht="12.75">
      <c r="A72" s="4"/>
      <c r="B72" s="73"/>
      <c r="C72" s="73"/>
      <c r="D72" s="73" t="s">
        <v>219</v>
      </c>
      <c r="E72" s="108">
        <v>500</v>
      </c>
      <c r="F72" s="175">
        <v>0</v>
      </c>
      <c r="G72" s="153">
        <f t="shared" si="3"/>
        <v>500</v>
      </c>
    </row>
    <row r="73" spans="1:7" ht="12.75">
      <c r="A73" s="4"/>
      <c r="B73" s="73"/>
      <c r="C73" s="73"/>
      <c r="D73" s="73" t="s">
        <v>211</v>
      </c>
      <c r="E73" s="108">
        <v>16000</v>
      </c>
      <c r="F73" s="175">
        <v>0</v>
      </c>
      <c r="G73" s="153">
        <f t="shared" si="3"/>
        <v>16000</v>
      </c>
    </row>
    <row r="74" spans="1:7" ht="12.75">
      <c r="A74" s="4"/>
      <c r="B74" s="73"/>
      <c r="C74" s="73"/>
      <c r="D74" s="73" t="s">
        <v>220</v>
      </c>
      <c r="E74" s="108">
        <v>0</v>
      </c>
      <c r="F74" s="175">
        <v>0</v>
      </c>
      <c r="G74" s="153">
        <f t="shared" si="3"/>
        <v>0</v>
      </c>
    </row>
    <row r="75" spans="1:7" ht="12.75">
      <c r="A75" s="4"/>
      <c r="B75" s="73"/>
      <c r="C75" s="73"/>
      <c r="D75" s="73" t="s">
        <v>221</v>
      </c>
      <c r="E75" s="108">
        <v>4000</v>
      </c>
      <c r="F75" s="175">
        <v>0</v>
      </c>
      <c r="G75" s="153">
        <f t="shared" si="3"/>
        <v>4000</v>
      </c>
    </row>
    <row r="76" spans="1:7" ht="12.75">
      <c r="A76" s="4"/>
      <c r="B76" s="73"/>
      <c r="C76" s="73"/>
      <c r="D76" s="73" t="s">
        <v>124</v>
      </c>
      <c r="E76" s="108">
        <v>26000</v>
      </c>
      <c r="F76" s="175">
        <v>0</v>
      </c>
      <c r="G76" s="153">
        <f t="shared" si="3"/>
        <v>26000</v>
      </c>
    </row>
    <row r="77" spans="1:7" ht="12.75">
      <c r="A77" s="4"/>
      <c r="B77" s="73"/>
      <c r="C77" s="73"/>
      <c r="D77" s="73" t="s">
        <v>125</v>
      </c>
      <c r="E77" s="108">
        <v>1500</v>
      </c>
      <c r="F77" s="175">
        <v>0</v>
      </c>
      <c r="G77" s="153">
        <f t="shared" si="3"/>
        <v>1500</v>
      </c>
    </row>
    <row r="78" spans="1:7" ht="12.75">
      <c r="A78" s="4"/>
      <c r="B78" s="73"/>
      <c r="C78" s="73"/>
      <c r="D78" s="73" t="s">
        <v>193</v>
      </c>
      <c r="E78" s="108">
        <v>10000</v>
      </c>
      <c r="F78" s="175">
        <v>0</v>
      </c>
      <c r="G78" s="153">
        <f t="shared" si="3"/>
        <v>10000</v>
      </c>
    </row>
    <row r="79" spans="1:7" ht="12.75" customHeight="1">
      <c r="A79" s="4"/>
      <c r="B79" s="73"/>
      <c r="C79" s="73"/>
      <c r="D79" s="73" t="s">
        <v>241</v>
      </c>
      <c r="E79" s="108">
        <v>132000</v>
      </c>
      <c r="F79" s="175">
        <v>-3000</v>
      </c>
      <c r="G79" s="153">
        <f t="shared" si="3"/>
        <v>129000</v>
      </c>
    </row>
    <row r="80" spans="1:7" ht="12.75">
      <c r="A80" s="4"/>
      <c r="B80" s="73"/>
      <c r="C80" s="73"/>
      <c r="D80" s="73" t="s">
        <v>192</v>
      </c>
      <c r="E80" s="108">
        <v>800</v>
      </c>
      <c r="F80" s="175">
        <v>-440</v>
      </c>
      <c r="G80" s="153">
        <f t="shared" si="3"/>
        <v>360</v>
      </c>
    </row>
    <row r="81" spans="1:7" ht="12.75">
      <c r="A81" s="4"/>
      <c r="B81" s="73"/>
      <c r="C81" s="73"/>
      <c r="D81" s="73" t="s">
        <v>242</v>
      </c>
      <c r="E81" s="108">
        <v>970</v>
      </c>
      <c r="F81" s="175">
        <v>-230</v>
      </c>
      <c r="G81" s="153">
        <f t="shared" si="3"/>
        <v>740</v>
      </c>
    </row>
    <row r="82" spans="1:7" ht="12.75">
      <c r="A82" s="4"/>
      <c r="B82" s="73"/>
      <c r="C82" s="73"/>
      <c r="D82" s="73" t="s">
        <v>165</v>
      </c>
      <c r="E82" s="108">
        <v>51000</v>
      </c>
      <c r="F82" s="175">
        <v>12000</v>
      </c>
      <c r="G82" s="153">
        <f t="shared" si="3"/>
        <v>63000</v>
      </c>
    </row>
    <row r="83" spans="1:7" ht="12.75">
      <c r="A83" s="4"/>
      <c r="B83" s="73"/>
      <c r="C83" s="73"/>
      <c r="D83" s="73" t="s">
        <v>243</v>
      </c>
      <c r="E83" s="108">
        <v>150000</v>
      </c>
      <c r="F83" s="175">
        <v>21000</v>
      </c>
      <c r="G83" s="153">
        <f t="shared" si="3"/>
        <v>171000</v>
      </c>
    </row>
    <row r="84" spans="1:7" ht="12.75">
      <c r="A84" s="4"/>
      <c r="B84" s="73"/>
      <c r="C84" s="73"/>
      <c r="D84" s="73" t="s">
        <v>212</v>
      </c>
      <c r="E84" s="108">
        <v>8000</v>
      </c>
      <c r="F84" s="175">
        <v>0</v>
      </c>
      <c r="G84" s="153">
        <f t="shared" si="3"/>
        <v>8000</v>
      </c>
    </row>
    <row r="85" spans="1:7" ht="12.75">
      <c r="A85" s="4"/>
      <c r="B85" s="73"/>
      <c r="C85" s="73"/>
      <c r="D85" s="73" t="s">
        <v>325</v>
      </c>
      <c r="E85" s="108">
        <v>0</v>
      </c>
      <c r="F85" s="175">
        <v>800</v>
      </c>
      <c r="G85" s="153">
        <f t="shared" si="3"/>
        <v>800</v>
      </c>
    </row>
    <row r="86" spans="1:7" ht="12.75">
      <c r="A86" s="4"/>
      <c r="B86" s="73"/>
      <c r="C86" s="73"/>
      <c r="D86" s="73" t="s">
        <v>326</v>
      </c>
      <c r="E86" s="108">
        <v>0</v>
      </c>
      <c r="F86" s="175">
        <v>15000</v>
      </c>
      <c r="G86" s="153">
        <f t="shared" si="3"/>
        <v>15000</v>
      </c>
    </row>
    <row r="87" spans="1:7" ht="12.75">
      <c r="A87" s="4"/>
      <c r="B87" s="73"/>
      <c r="C87" s="73"/>
      <c r="D87" s="73" t="s">
        <v>166</v>
      </c>
      <c r="E87" s="108">
        <v>4000</v>
      </c>
      <c r="F87" s="175">
        <v>19000</v>
      </c>
      <c r="G87" s="153">
        <f t="shared" si="3"/>
        <v>23000</v>
      </c>
    </row>
    <row r="88" spans="1:7" ht="12.75">
      <c r="A88" s="4"/>
      <c r="B88" s="73"/>
      <c r="C88" s="73"/>
      <c r="D88" s="73" t="s">
        <v>244</v>
      </c>
      <c r="E88" s="108">
        <v>5700</v>
      </c>
      <c r="F88" s="175">
        <v>3100</v>
      </c>
      <c r="G88" s="153">
        <f t="shared" si="3"/>
        <v>8800</v>
      </c>
    </row>
    <row r="89" spans="1:7" ht="12.75" customHeight="1">
      <c r="A89" s="4"/>
      <c r="B89" s="73"/>
      <c r="C89" s="73"/>
      <c r="D89" s="73" t="s">
        <v>167</v>
      </c>
      <c r="E89" s="108">
        <v>2200</v>
      </c>
      <c r="F89" s="175">
        <v>500</v>
      </c>
      <c r="G89" s="153">
        <f t="shared" si="3"/>
        <v>2700</v>
      </c>
    </row>
    <row r="90" spans="1:7" ht="12.75">
      <c r="A90" s="4"/>
      <c r="B90" s="73"/>
      <c r="C90" s="73"/>
      <c r="D90" s="73" t="s">
        <v>245</v>
      </c>
      <c r="E90" s="108">
        <v>1000</v>
      </c>
      <c r="F90" s="175">
        <v>0</v>
      </c>
      <c r="G90" s="153">
        <f t="shared" si="3"/>
        <v>1000</v>
      </c>
    </row>
    <row r="91" spans="1:7" ht="12.75">
      <c r="A91" s="4"/>
      <c r="B91" s="73"/>
      <c r="C91" s="73"/>
      <c r="D91" s="73" t="s">
        <v>168</v>
      </c>
      <c r="E91" s="108">
        <v>0</v>
      </c>
      <c r="F91" s="175">
        <v>0</v>
      </c>
      <c r="G91" s="153">
        <f t="shared" si="3"/>
        <v>0</v>
      </c>
    </row>
    <row r="92" spans="1:7" ht="12.75">
      <c r="A92" s="4"/>
      <c r="B92" s="73"/>
      <c r="C92" s="73"/>
      <c r="D92" s="73" t="s">
        <v>246</v>
      </c>
      <c r="E92" s="108">
        <v>0</v>
      </c>
      <c r="F92" s="175">
        <v>0</v>
      </c>
      <c r="G92" s="153">
        <f t="shared" si="3"/>
        <v>0</v>
      </c>
    </row>
    <row r="93" spans="1:7" ht="12.75">
      <c r="A93" s="4"/>
      <c r="B93" s="73"/>
      <c r="C93" s="73"/>
      <c r="D93" s="73" t="s">
        <v>126</v>
      </c>
      <c r="E93" s="108">
        <v>1200</v>
      </c>
      <c r="F93" s="175">
        <v>380</v>
      </c>
      <c r="G93" s="153">
        <f t="shared" si="3"/>
        <v>1580</v>
      </c>
    </row>
    <row r="94" spans="1:7" ht="12.75">
      <c r="A94" s="4"/>
      <c r="B94" s="73"/>
      <c r="C94" s="73"/>
      <c r="D94" s="73" t="s">
        <v>170</v>
      </c>
      <c r="E94" s="108">
        <v>100</v>
      </c>
      <c r="F94" s="175">
        <v>-100</v>
      </c>
      <c r="G94" s="153">
        <f t="shared" si="3"/>
        <v>0</v>
      </c>
    </row>
    <row r="95" spans="1:7" ht="12.75">
      <c r="A95" s="4"/>
      <c r="B95" s="73"/>
      <c r="C95" s="73"/>
      <c r="D95" s="73" t="s">
        <v>247</v>
      </c>
      <c r="E95" s="108">
        <v>100</v>
      </c>
      <c r="F95" s="175">
        <v>0</v>
      </c>
      <c r="G95" s="153">
        <f t="shared" si="3"/>
        <v>100</v>
      </c>
    </row>
    <row r="96" spans="1:7" ht="12.75">
      <c r="A96" s="4"/>
      <c r="B96" s="73"/>
      <c r="C96" s="73"/>
      <c r="D96" s="73" t="s">
        <v>172</v>
      </c>
      <c r="E96" s="108">
        <v>18000</v>
      </c>
      <c r="F96" s="175">
        <v>3500</v>
      </c>
      <c r="G96" s="153">
        <f t="shared" si="3"/>
        <v>21500</v>
      </c>
    </row>
    <row r="97" spans="1:7" ht="12.75" customHeight="1">
      <c r="A97" s="4"/>
      <c r="B97" s="73"/>
      <c r="C97" s="73"/>
      <c r="D97" s="73" t="s">
        <v>248</v>
      </c>
      <c r="E97" s="108">
        <v>16100</v>
      </c>
      <c r="F97" s="175">
        <v>0</v>
      </c>
      <c r="G97" s="153">
        <f t="shared" si="3"/>
        <v>16100</v>
      </c>
    </row>
    <row r="98" spans="1:7" ht="12.75">
      <c r="A98" s="4"/>
      <c r="B98" s="73"/>
      <c r="C98" s="73"/>
      <c r="D98" s="73" t="s">
        <v>174</v>
      </c>
      <c r="E98" s="108">
        <v>11600</v>
      </c>
      <c r="F98" s="175">
        <v>100</v>
      </c>
      <c r="G98" s="153">
        <f t="shared" si="3"/>
        <v>11700</v>
      </c>
    </row>
    <row r="99" spans="1:7" ht="12.75">
      <c r="A99" s="4"/>
      <c r="B99" s="73"/>
      <c r="C99" s="73"/>
      <c r="D99" s="73" t="s">
        <v>249</v>
      </c>
      <c r="E99" s="108">
        <v>1900</v>
      </c>
      <c r="F99" s="175">
        <v>600</v>
      </c>
      <c r="G99" s="153">
        <f t="shared" si="3"/>
        <v>2500</v>
      </c>
    </row>
    <row r="100" spans="1:7" ht="12.75">
      <c r="A100" s="4"/>
      <c r="B100" s="73"/>
      <c r="C100" s="73"/>
      <c r="D100" s="73"/>
      <c r="E100" s="108"/>
      <c r="F100" s="175"/>
      <c r="G100" s="153"/>
    </row>
    <row r="101" spans="1:7" ht="12.75">
      <c r="A101" s="50"/>
      <c r="B101" s="70"/>
      <c r="C101" s="70"/>
      <c r="D101" s="70"/>
      <c r="E101" s="115"/>
      <c r="F101" s="180"/>
      <c r="G101" s="154"/>
    </row>
    <row r="102" spans="1:7" ht="12.75">
      <c r="A102" s="4"/>
      <c r="B102" s="73"/>
      <c r="C102" s="73"/>
      <c r="D102" s="73" t="s">
        <v>319</v>
      </c>
      <c r="E102" s="108">
        <v>12900</v>
      </c>
      <c r="F102" s="175">
        <v>0</v>
      </c>
      <c r="G102" s="153">
        <f t="shared" si="3"/>
        <v>12900</v>
      </c>
    </row>
    <row r="103" spans="1:7" ht="12.75">
      <c r="A103" s="4"/>
      <c r="B103" s="73"/>
      <c r="C103" s="73"/>
      <c r="D103" s="73" t="s">
        <v>320</v>
      </c>
      <c r="E103" s="108">
        <v>28900</v>
      </c>
      <c r="F103" s="175">
        <v>-10900</v>
      </c>
      <c r="G103" s="153">
        <f t="shared" si="3"/>
        <v>18000</v>
      </c>
    </row>
    <row r="104" spans="1:7" ht="12.75">
      <c r="A104" s="4"/>
      <c r="B104" s="73"/>
      <c r="C104" s="73"/>
      <c r="D104" s="73" t="s">
        <v>321</v>
      </c>
      <c r="E104" s="108">
        <v>0</v>
      </c>
      <c r="F104" s="175">
        <v>550</v>
      </c>
      <c r="G104" s="153">
        <f t="shared" si="3"/>
        <v>550</v>
      </c>
    </row>
    <row r="105" spans="1:7" ht="12.75">
      <c r="A105" s="4"/>
      <c r="B105" s="73"/>
      <c r="C105" s="73"/>
      <c r="D105" s="73" t="s">
        <v>322</v>
      </c>
      <c r="E105" s="108">
        <v>0</v>
      </c>
      <c r="F105" s="175">
        <v>12000</v>
      </c>
      <c r="G105" s="153">
        <f t="shared" si="3"/>
        <v>12000</v>
      </c>
    </row>
    <row r="106" spans="1:7" ht="12.75">
      <c r="A106" s="4"/>
      <c r="B106" s="73"/>
      <c r="C106" s="73"/>
      <c r="D106" s="73" t="s">
        <v>175</v>
      </c>
      <c r="E106" s="108">
        <v>1000</v>
      </c>
      <c r="F106" s="175">
        <v>300</v>
      </c>
      <c r="G106" s="153">
        <f t="shared" si="3"/>
        <v>1300</v>
      </c>
    </row>
    <row r="107" spans="1:7" ht="12.75">
      <c r="A107" s="4"/>
      <c r="B107" s="73"/>
      <c r="C107" s="73"/>
      <c r="D107" s="73" t="s">
        <v>250</v>
      </c>
      <c r="E107" s="108">
        <v>3100</v>
      </c>
      <c r="F107" s="175">
        <v>-300</v>
      </c>
      <c r="G107" s="153">
        <f t="shared" si="3"/>
        <v>2800</v>
      </c>
    </row>
    <row r="108" spans="1:7" ht="12.75">
      <c r="A108" s="4"/>
      <c r="B108" s="73"/>
      <c r="C108" s="73"/>
      <c r="D108" s="73" t="s">
        <v>176</v>
      </c>
      <c r="E108" s="108">
        <v>2500</v>
      </c>
      <c r="F108" s="175">
        <v>0</v>
      </c>
      <c r="G108" s="153">
        <f t="shared" si="3"/>
        <v>2500</v>
      </c>
    </row>
    <row r="109" spans="1:7" ht="12.75" customHeight="1">
      <c r="A109" s="4"/>
      <c r="B109" s="73"/>
      <c r="C109" s="73"/>
      <c r="D109" s="73" t="s">
        <v>251</v>
      </c>
      <c r="E109" s="108">
        <v>3600</v>
      </c>
      <c r="F109" s="175">
        <v>-1900</v>
      </c>
      <c r="G109" s="153">
        <f t="shared" si="3"/>
        <v>1700</v>
      </c>
    </row>
    <row r="110" spans="1:7" ht="12.75">
      <c r="A110" s="4"/>
      <c r="B110" s="73"/>
      <c r="C110" s="73"/>
      <c r="D110" s="73" t="s">
        <v>177</v>
      </c>
      <c r="E110" s="108">
        <v>5500</v>
      </c>
      <c r="F110" s="175">
        <v>0</v>
      </c>
      <c r="G110" s="153">
        <f t="shared" si="3"/>
        <v>5500</v>
      </c>
    </row>
    <row r="111" spans="1:7" ht="12.75">
      <c r="A111" s="4"/>
      <c r="B111" s="73"/>
      <c r="C111" s="73"/>
      <c r="D111" s="73" t="s">
        <v>252</v>
      </c>
      <c r="E111" s="108">
        <v>5900</v>
      </c>
      <c r="F111" s="175">
        <v>0</v>
      </c>
      <c r="G111" s="153">
        <f t="shared" si="3"/>
        <v>5900</v>
      </c>
    </row>
    <row r="112" spans="1:7" ht="12.75">
      <c r="A112" s="4"/>
      <c r="B112" s="73"/>
      <c r="C112" s="73"/>
      <c r="D112" s="73" t="s">
        <v>178</v>
      </c>
      <c r="E112" s="108">
        <v>2000</v>
      </c>
      <c r="F112" s="175">
        <v>0</v>
      </c>
      <c r="G112" s="153">
        <f t="shared" si="3"/>
        <v>2000</v>
      </c>
    </row>
    <row r="113" spans="1:7" ht="12.75">
      <c r="A113" s="4"/>
      <c r="B113" s="73"/>
      <c r="C113" s="73"/>
      <c r="D113" s="73" t="s">
        <v>253</v>
      </c>
      <c r="E113" s="108">
        <v>1000</v>
      </c>
      <c r="F113" s="175">
        <v>0</v>
      </c>
      <c r="G113" s="153">
        <f t="shared" si="3"/>
        <v>1000</v>
      </c>
    </row>
    <row r="114" spans="1:7" ht="12.75">
      <c r="A114" s="4"/>
      <c r="B114" s="73"/>
      <c r="C114" s="73"/>
      <c r="D114" s="73" t="s">
        <v>179</v>
      </c>
      <c r="E114" s="108">
        <v>5300</v>
      </c>
      <c r="F114" s="175">
        <v>0</v>
      </c>
      <c r="G114" s="153">
        <f t="shared" si="3"/>
        <v>5300</v>
      </c>
    </row>
    <row r="115" spans="1:7" ht="12.75">
      <c r="A115" s="4"/>
      <c r="B115" s="73"/>
      <c r="C115" s="73"/>
      <c r="D115" s="73" t="s">
        <v>254</v>
      </c>
      <c r="E115" s="108">
        <v>19000</v>
      </c>
      <c r="F115" s="175">
        <v>300</v>
      </c>
      <c r="G115" s="153">
        <f t="shared" si="3"/>
        <v>19300</v>
      </c>
    </row>
    <row r="116" spans="1:7" ht="12.75">
      <c r="A116" s="4"/>
      <c r="B116" s="73"/>
      <c r="C116" s="73"/>
      <c r="D116" s="73" t="s">
        <v>181</v>
      </c>
      <c r="E116" s="108">
        <v>600</v>
      </c>
      <c r="F116" s="175">
        <v>0</v>
      </c>
      <c r="G116" s="153">
        <f t="shared" si="3"/>
        <v>600</v>
      </c>
    </row>
    <row r="117" spans="1:7" ht="12.75" customHeight="1">
      <c r="A117" s="4"/>
      <c r="B117" s="73"/>
      <c r="C117" s="73"/>
      <c r="D117" s="73" t="s">
        <v>255</v>
      </c>
      <c r="E117" s="108">
        <v>11400</v>
      </c>
      <c r="F117" s="175">
        <v>-900</v>
      </c>
      <c r="G117" s="153">
        <f t="shared" si="3"/>
        <v>10500</v>
      </c>
    </row>
    <row r="118" spans="1:7" ht="12.75">
      <c r="A118" s="4"/>
      <c r="B118" s="73"/>
      <c r="C118" s="73"/>
      <c r="D118" s="73" t="s">
        <v>183</v>
      </c>
      <c r="E118" s="108">
        <v>100</v>
      </c>
      <c r="F118" s="175">
        <v>250</v>
      </c>
      <c r="G118" s="153">
        <f aca="true" t="shared" si="4" ref="G118:G124">SUM(E118+F118)</f>
        <v>350</v>
      </c>
    </row>
    <row r="119" spans="1:7" ht="12.75">
      <c r="A119" s="4"/>
      <c r="B119" s="73"/>
      <c r="C119" s="73"/>
      <c r="D119" s="73" t="s">
        <v>256</v>
      </c>
      <c r="E119" s="108">
        <v>250</v>
      </c>
      <c r="F119" s="175">
        <v>0</v>
      </c>
      <c r="G119" s="153">
        <f t="shared" si="4"/>
        <v>250</v>
      </c>
    </row>
    <row r="120" spans="1:7" ht="12.75" customHeight="1">
      <c r="A120" s="4"/>
      <c r="B120" s="73"/>
      <c r="C120" s="73"/>
      <c r="D120" s="73" t="s">
        <v>200</v>
      </c>
      <c r="E120" s="108">
        <v>1000</v>
      </c>
      <c r="F120" s="175">
        <v>0</v>
      </c>
      <c r="G120" s="153">
        <f t="shared" si="4"/>
        <v>1000</v>
      </c>
    </row>
    <row r="121" spans="1:7" ht="12.75">
      <c r="A121" s="4"/>
      <c r="B121" s="73"/>
      <c r="C121" s="73"/>
      <c r="D121" s="73" t="s">
        <v>257</v>
      </c>
      <c r="E121" s="108">
        <v>1000</v>
      </c>
      <c r="F121" s="175">
        <v>0</v>
      </c>
      <c r="G121" s="153">
        <f t="shared" si="4"/>
        <v>1000</v>
      </c>
    </row>
    <row r="122" spans="1:7" ht="12.75">
      <c r="A122" s="4"/>
      <c r="B122" s="73"/>
      <c r="C122" s="73"/>
      <c r="D122" s="73" t="s">
        <v>186</v>
      </c>
      <c r="E122" s="108">
        <v>1200</v>
      </c>
      <c r="F122" s="175">
        <v>-700</v>
      </c>
      <c r="G122" s="153">
        <f t="shared" si="4"/>
        <v>500</v>
      </c>
    </row>
    <row r="123" spans="1:7" ht="12.75">
      <c r="A123" s="4"/>
      <c r="B123" s="73"/>
      <c r="C123" s="73"/>
      <c r="D123" s="73" t="s">
        <v>258</v>
      </c>
      <c r="E123" s="108">
        <v>14500</v>
      </c>
      <c r="F123" s="175">
        <v>-6500</v>
      </c>
      <c r="G123" s="153">
        <f t="shared" si="4"/>
        <v>8000</v>
      </c>
    </row>
    <row r="124" spans="1:7" ht="12.75">
      <c r="A124" s="4"/>
      <c r="B124" s="73"/>
      <c r="C124" s="73"/>
      <c r="D124" s="73"/>
      <c r="E124" s="109">
        <f>SUM(E61:E123)</f>
        <v>594228</v>
      </c>
      <c r="F124" s="144">
        <f>SUM(F61:F123)</f>
        <v>66220</v>
      </c>
      <c r="G124" s="155">
        <f t="shared" si="4"/>
        <v>660448</v>
      </c>
    </row>
    <row r="125" spans="1:5" ht="12.75">
      <c r="A125" s="4"/>
      <c r="B125" s="73"/>
      <c r="C125" s="73"/>
      <c r="D125" s="73"/>
      <c r="E125" s="110"/>
    </row>
    <row r="126" spans="1:5" ht="12.75">
      <c r="A126" s="4"/>
      <c r="B126" s="73"/>
      <c r="C126" s="73"/>
      <c r="D126" s="73"/>
      <c r="E126" s="110"/>
    </row>
    <row r="127" spans="1:5" ht="12.75">
      <c r="A127" s="4"/>
      <c r="B127" s="81">
        <v>8</v>
      </c>
      <c r="C127" s="73"/>
      <c r="D127" s="81" t="s">
        <v>128</v>
      </c>
      <c r="E127" s="110"/>
    </row>
    <row r="128" spans="1:7" ht="12.75" customHeight="1">
      <c r="A128" s="4"/>
      <c r="B128" s="73"/>
      <c r="C128" s="73"/>
      <c r="D128" s="73" t="s">
        <v>164</v>
      </c>
      <c r="E128" s="108">
        <v>14000</v>
      </c>
      <c r="F128" s="175">
        <v>-500</v>
      </c>
      <c r="G128" s="153">
        <f aca="true" t="shared" si="5" ref="G128:G134">SUM(E128+F128)</f>
        <v>13500</v>
      </c>
    </row>
    <row r="129" spans="1:7" ht="12.75">
      <c r="A129" s="4"/>
      <c r="B129" s="73"/>
      <c r="C129" s="73"/>
      <c r="D129" s="73" t="s">
        <v>259</v>
      </c>
      <c r="E129" s="108">
        <v>45000</v>
      </c>
      <c r="F129" s="175">
        <v>9800</v>
      </c>
      <c r="G129" s="153">
        <f t="shared" si="5"/>
        <v>54800</v>
      </c>
    </row>
    <row r="130" spans="1:7" ht="12.75">
      <c r="A130" s="4"/>
      <c r="B130" s="73"/>
      <c r="C130" s="73"/>
      <c r="D130" s="73" t="s">
        <v>173</v>
      </c>
      <c r="E130" s="108">
        <v>1000</v>
      </c>
      <c r="F130" s="175">
        <v>0</v>
      </c>
      <c r="G130" s="153">
        <f t="shared" si="5"/>
        <v>1000</v>
      </c>
    </row>
    <row r="131" spans="1:7" ht="12.75">
      <c r="A131" s="4"/>
      <c r="B131" s="73"/>
      <c r="C131" s="73"/>
      <c r="D131" s="73" t="s">
        <v>260</v>
      </c>
      <c r="E131" s="108">
        <v>6500</v>
      </c>
      <c r="F131" s="175">
        <v>500</v>
      </c>
      <c r="G131" s="153">
        <f t="shared" si="5"/>
        <v>7000</v>
      </c>
    </row>
    <row r="132" spans="1:7" ht="12.75">
      <c r="A132" s="4"/>
      <c r="B132" s="73"/>
      <c r="C132" s="73"/>
      <c r="D132" s="73" t="s">
        <v>171</v>
      </c>
      <c r="E132" s="108">
        <v>56000</v>
      </c>
      <c r="F132" s="175">
        <v>100</v>
      </c>
      <c r="G132" s="153">
        <f t="shared" si="5"/>
        <v>56100</v>
      </c>
    </row>
    <row r="133" spans="1:7" ht="12.75">
      <c r="A133" s="4"/>
      <c r="B133" s="73" t="s">
        <v>0</v>
      </c>
      <c r="C133" s="73"/>
      <c r="D133" s="73" t="s">
        <v>261</v>
      </c>
      <c r="E133" s="108">
        <v>42600</v>
      </c>
      <c r="F133" s="175">
        <v>0</v>
      </c>
      <c r="G133" s="153">
        <f t="shared" si="5"/>
        <v>42600</v>
      </c>
    </row>
    <row r="134" spans="1:7" ht="12.75">
      <c r="A134" s="50"/>
      <c r="B134" s="70"/>
      <c r="C134" s="70"/>
      <c r="D134" s="70"/>
      <c r="E134" s="112">
        <f>SUM(E128:E133)</f>
        <v>165100</v>
      </c>
      <c r="F134" s="147">
        <f>SUM(F128:F133)</f>
        <v>9900</v>
      </c>
      <c r="G134" s="174">
        <f t="shared" si="5"/>
        <v>175000</v>
      </c>
    </row>
    <row r="135" spans="1:5" ht="12.75">
      <c r="A135" s="4"/>
      <c r="B135" s="73"/>
      <c r="C135" s="73"/>
      <c r="D135" s="73"/>
      <c r="E135" s="113"/>
    </row>
    <row r="136" spans="1:5" ht="12.75" customHeight="1">
      <c r="A136" s="4"/>
      <c r="B136" s="73"/>
      <c r="C136" s="73"/>
      <c r="D136" s="73"/>
      <c r="E136" s="110"/>
    </row>
    <row r="137" spans="1:5" ht="12.75">
      <c r="A137" s="4"/>
      <c r="B137" s="81">
        <v>9</v>
      </c>
      <c r="C137" s="73"/>
      <c r="D137" s="81" t="s">
        <v>129</v>
      </c>
      <c r="E137" s="110"/>
    </row>
    <row r="138" spans="1:7" ht="12.75">
      <c r="A138" s="4"/>
      <c r="B138" s="73"/>
      <c r="C138" s="73"/>
      <c r="D138" s="73" t="s">
        <v>160</v>
      </c>
      <c r="E138" s="108">
        <v>13810</v>
      </c>
      <c r="F138" s="175">
        <v>-7164</v>
      </c>
      <c r="G138" s="153">
        <f aca="true" t="shared" si="6" ref="G138:G151">SUM(E138+F138)</f>
        <v>6646</v>
      </c>
    </row>
    <row r="139" spans="1:7" ht="12.75">
      <c r="A139" s="4"/>
      <c r="B139" s="73"/>
      <c r="C139" s="73"/>
      <c r="D139" s="73" t="s">
        <v>262</v>
      </c>
      <c r="E139" s="108">
        <v>13810</v>
      </c>
      <c r="F139" s="175">
        <v>-7164</v>
      </c>
      <c r="G139" s="153">
        <f t="shared" si="6"/>
        <v>6646</v>
      </c>
    </row>
    <row r="140" spans="1:7" ht="12.75">
      <c r="A140" s="4"/>
      <c r="B140" s="73"/>
      <c r="C140" s="73"/>
      <c r="D140" s="73" t="s">
        <v>162</v>
      </c>
      <c r="E140" s="108">
        <v>11580</v>
      </c>
      <c r="F140" s="175">
        <v>-8332</v>
      </c>
      <c r="G140" s="153">
        <f t="shared" si="6"/>
        <v>3248</v>
      </c>
    </row>
    <row r="141" spans="1:7" ht="12.75">
      <c r="A141" s="4"/>
      <c r="B141" s="73"/>
      <c r="C141" s="73"/>
      <c r="D141" s="73" t="s">
        <v>263</v>
      </c>
      <c r="E141" s="108">
        <v>10740</v>
      </c>
      <c r="F141" s="175">
        <v>-6912</v>
      </c>
      <c r="G141" s="153">
        <f t="shared" si="6"/>
        <v>3828</v>
      </c>
    </row>
    <row r="142" spans="1:7" ht="12.75">
      <c r="A142" s="4"/>
      <c r="B142" s="73"/>
      <c r="C142" s="73"/>
      <c r="D142" s="73" t="s">
        <v>161</v>
      </c>
      <c r="E142" s="108">
        <v>8913</v>
      </c>
      <c r="F142" s="175">
        <v>-4380</v>
      </c>
      <c r="G142" s="153">
        <f t="shared" si="6"/>
        <v>4533</v>
      </c>
    </row>
    <row r="143" spans="1:7" ht="12.75">
      <c r="A143" s="4"/>
      <c r="B143" s="73"/>
      <c r="C143" s="73"/>
      <c r="D143" s="73" t="s">
        <v>264</v>
      </c>
      <c r="E143" s="108">
        <v>14890</v>
      </c>
      <c r="F143" s="175">
        <v>-10357</v>
      </c>
      <c r="G143" s="153">
        <f t="shared" si="6"/>
        <v>4533</v>
      </c>
    </row>
    <row r="144" spans="1:7" ht="12.75" customHeight="1">
      <c r="A144" s="4"/>
      <c r="B144" s="73"/>
      <c r="C144" s="73"/>
      <c r="D144" s="73" t="s">
        <v>197</v>
      </c>
      <c r="E144" s="108">
        <v>2500</v>
      </c>
      <c r="F144" s="175">
        <v>-2500</v>
      </c>
      <c r="G144" s="153">
        <f t="shared" si="6"/>
        <v>0</v>
      </c>
    </row>
    <row r="145" spans="1:7" ht="12.75">
      <c r="A145" s="4"/>
      <c r="B145" s="73"/>
      <c r="C145" s="73"/>
      <c r="D145" s="73" t="s">
        <v>265</v>
      </c>
      <c r="E145" s="108">
        <v>3000</v>
      </c>
      <c r="F145" s="175">
        <v>2800</v>
      </c>
      <c r="G145" s="153">
        <f t="shared" si="6"/>
        <v>5800</v>
      </c>
    </row>
    <row r="146" spans="1:7" ht="12.75">
      <c r="A146" s="4"/>
      <c r="B146" s="73"/>
      <c r="C146" s="73"/>
      <c r="D146" s="73" t="s">
        <v>163</v>
      </c>
      <c r="E146" s="108">
        <v>2700</v>
      </c>
      <c r="F146" s="175">
        <v>-2330</v>
      </c>
      <c r="G146" s="153">
        <f t="shared" si="6"/>
        <v>370</v>
      </c>
    </row>
    <row r="147" spans="1:7" ht="12.75">
      <c r="A147" s="4"/>
      <c r="B147" s="73"/>
      <c r="C147" s="73"/>
      <c r="D147" s="73" t="s">
        <v>266</v>
      </c>
      <c r="E147" s="108">
        <v>2700</v>
      </c>
      <c r="F147" s="175">
        <v>-2330</v>
      </c>
      <c r="G147" s="153">
        <f t="shared" si="6"/>
        <v>370</v>
      </c>
    </row>
    <row r="148" spans="1:7" ht="12.75">
      <c r="A148" s="4"/>
      <c r="B148" s="73"/>
      <c r="C148" s="73"/>
      <c r="D148" s="73" t="s">
        <v>298</v>
      </c>
      <c r="E148" s="108">
        <v>15000</v>
      </c>
      <c r="F148" s="175">
        <v>-11250</v>
      </c>
      <c r="G148" s="153">
        <f t="shared" si="6"/>
        <v>3750</v>
      </c>
    </row>
    <row r="149" spans="1:7" ht="12.75">
      <c r="A149" s="4"/>
      <c r="B149" s="73"/>
      <c r="C149" s="73"/>
      <c r="D149" s="73" t="s">
        <v>299</v>
      </c>
      <c r="E149" s="108">
        <v>22000</v>
      </c>
      <c r="F149" s="175">
        <v>0</v>
      </c>
      <c r="G149" s="153">
        <f t="shared" si="6"/>
        <v>22000</v>
      </c>
    </row>
    <row r="150" spans="1:7" ht="12.75">
      <c r="A150" s="4"/>
      <c r="B150" s="73"/>
      <c r="C150" s="73"/>
      <c r="D150" s="73" t="s">
        <v>300</v>
      </c>
      <c r="E150" s="108">
        <v>22000</v>
      </c>
      <c r="F150" s="175">
        <v>0</v>
      </c>
      <c r="G150" s="153">
        <f t="shared" si="6"/>
        <v>22000</v>
      </c>
    </row>
    <row r="151" spans="1:7" ht="12.75">
      <c r="A151" s="4"/>
      <c r="B151" s="73"/>
      <c r="C151" s="73"/>
      <c r="D151" s="73"/>
      <c r="E151" s="109">
        <f>SUM(E138:E150)</f>
        <v>143643</v>
      </c>
      <c r="F151" s="144">
        <f>SUM(F138:F150)</f>
        <v>-59919</v>
      </c>
      <c r="G151" s="155">
        <f t="shared" si="6"/>
        <v>83724</v>
      </c>
    </row>
    <row r="152" spans="1:5" ht="12.75" customHeight="1">
      <c r="A152" s="4"/>
      <c r="B152" s="73"/>
      <c r="C152" s="73"/>
      <c r="D152" s="73"/>
      <c r="E152" s="109"/>
    </row>
    <row r="153" spans="1:5" ht="12.75">
      <c r="A153" s="4"/>
      <c r="B153" s="73"/>
      <c r="C153" s="73"/>
      <c r="D153" s="73"/>
      <c r="E153" s="109"/>
    </row>
    <row r="154" spans="1:5" ht="12.75">
      <c r="A154" s="4"/>
      <c r="B154" s="73"/>
      <c r="C154" s="73"/>
      <c r="D154" s="73"/>
      <c r="E154" s="110"/>
    </row>
    <row r="155" spans="1:5" ht="12.75">
      <c r="A155" s="4"/>
      <c r="B155" s="73"/>
      <c r="C155" s="73"/>
      <c r="D155" s="73"/>
      <c r="E155" s="110"/>
    </row>
    <row r="156" spans="1:5" ht="12.75">
      <c r="A156" s="4"/>
      <c r="B156" s="81">
        <v>10</v>
      </c>
      <c r="C156" s="73"/>
      <c r="D156" s="81" t="s">
        <v>130</v>
      </c>
      <c r="E156" s="110"/>
    </row>
    <row r="157" spans="1:7" ht="12.75">
      <c r="A157" s="4"/>
      <c r="B157" s="73"/>
      <c r="C157" s="73"/>
      <c r="D157" s="73" t="s">
        <v>222</v>
      </c>
      <c r="E157" s="108">
        <v>13000</v>
      </c>
      <c r="F157" s="175">
        <v>3200</v>
      </c>
      <c r="G157" s="153">
        <f aca="true" t="shared" si="7" ref="G157:G171">SUM(E157+F157)</f>
        <v>16200</v>
      </c>
    </row>
    <row r="158" spans="1:7" ht="12.75">
      <c r="A158" s="4"/>
      <c r="B158" s="73"/>
      <c r="C158" s="73"/>
      <c r="D158" s="73" t="s">
        <v>223</v>
      </c>
      <c r="E158" s="108">
        <v>16200</v>
      </c>
      <c r="F158" s="175">
        <v>-3200</v>
      </c>
      <c r="G158" s="153">
        <f t="shared" si="7"/>
        <v>13000</v>
      </c>
    </row>
    <row r="159" spans="1:7" ht="12.75">
      <c r="A159" s="4"/>
      <c r="B159" s="73"/>
      <c r="C159" s="73"/>
      <c r="D159" s="73" t="s">
        <v>224</v>
      </c>
      <c r="E159" s="108">
        <v>16000</v>
      </c>
      <c r="F159" s="175">
        <v>0</v>
      </c>
      <c r="G159" s="153">
        <f t="shared" si="7"/>
        <v>16000</v>
      </c>
    </row>
    <row r="160" spans="1:7" ht="12.75" customHeight="1">
      <c r="A160" s="4"/>
      <c r="B160" s="73"/>
      <c r="C160" s="73"/>
      <c r="D160" s="73" t="s">
        <v>225</v>
      </c>
      <c r="E160" s="108">
        <v>2500</v>
      </c>
      <c r="F160" s="175">
        <v>-120</v>
      </c>
      <c r="G160" s="153">
        <f t="shared" si="7"/>
        <v>2380</v>
      </c>
    </row>
    <row r="161" spans="1:7" ht="12.75" customHeight="1">
      <c r="A161" s="4"/>
      <c r="B161" s="73"/>
      <c r="C161" s="73"/>
      <c r="D161" s="73" t="s">
        <v>314</v>
      </c>
      <c r="E161" s="108">
        <v>0</v>
      </c>
      <c r="F161" s="175">
        <v>650</v>
      </c>
      <c r="G161" s="153">
        <f t="shared" si="7"/>
        <v>650</v>
      </c>
    </row>
    <row r="162" spans="1:7" ht="12.75" customHeight="1">
      <c r="A162" s="4"/>
      <c r="B162" s="73"/>
      <c r="C162" s="73"/>
      <c r="D162" s="73" t="s">
        <v>323</v>
      </c>
      <c r="E162" s="108">
        <v>0</v>
      </c>
      <c r="F162" s="175">
        <v>2400</v>
      </c>
      <c r="G162" s="153">
        <f t="shared" si="7"/>
        <v>2400</v>
      </c>
    </row>
    <row r="163" spans="1:7" ht="12.75">
      <c r="A163" s="4"/>
      <c r="B163" s="73"/>
      <c r="C163" s="73"/>
      <c r="D163" s="73" t="s">
        <v>226</v>
      </c>
      <c r="E163" s="108">
        <v>1200</v>
      </c>
      <c r="F163" s="175">
        <v>0</v>
      </c>
      <c r="G163" s="153">
        <f t="shared" si="7"/>
        <v>1200</v>
      </c>
    </row>
    <row r="164" spans="1:7" ht="12.75">
      <c r="A164" s="4"/>
      <c r="B164" s="73"/>
      <c r="C164" s="73"/>
      <c r="D164" s="73" t="s">
        <v>227</v>
      </c>
      <c r="E164" s="108">
        <v>4500</v>
      </c>
      <c r="F164" s="175">
        <v>0</v>
      </c>
      <c r="G164" s="153">
        <f t="shared" si="7"/>
        <v>4500</v>
      </c>
    </row>
    <row r="165" spans="1:7" ht="12.75">
      <c r="A165" s="4"/>
      <c r="B165" s="73"/>
      <c r="C165" s="73"/>
      <c r="D165" s="73" t="s">
        <v>229</v>
      </c>
      <c r="E165" s="108">
        <v>4300</v>
      </c>
      <c r="F165" s="175">
        <v>-300</v>
      </c>
      <c r="G165" s="153">
        <f t="shared" si="7"/>
        <v>4000</v>
      </c>
    </row>
    <row r="166" spans="1:7" ht="12.75">
      <c r="A166" s="4"/>
      <c r="B166" s="73"/>
      <c r="C166" s="73"/>
      <c r="D166" s="73"/>
      <c r="E166" s="108"/>
      <c r="F166" s="175"/>
      <c r="G166" s="153"/>
    </row>
    <row r="167" spans="1:7" ht="12.75">
      <c r="A167" s="50"/>
      <c r="B167" s="70"/>
      <c r="C167" s="70"/>
      <c r="D167" s="70"/>
      <c r="E167" s="115"/>
      <c r="F167" s="180"/>
      <c r="G167" s="154"/>
    </row>
    <row r="168" spans="1:7" ht="12.75">
      <c r="A168" s="4"/>
      <c r="B168" s="73"/>
      <c r="C168" s="73"/>
      <c r="D168" s="73"/>
      <c r="E168" s="108"/>
      <c r="F168" s="175"/>
      <c r="G168" s="153"/>
    </row>
    <row r="169" spans="1:7" ht="12.75">
      <c r="A169" s="4"/>
      <c r="B169" s="73"/>
      <c r="C169" s="73"/>
      <c r="D169" s="73"/>
      <c r="E169" s="108"/>
      <c r="F169" s="175"/>
      <c r="G169" s="153"/>
    </row>
    <row r="170" spans="1:7" ht="12.75">
      <c r="A170" s="4"/>
      <c r="B170" s="73"/>
      <c r="C170" s="73"/>
      <c r="D170" s="73" t="s">
        <v>230</v>
      </c>
      <c r="E170" s="108">
        <v>5000</v>
      </c>
      <c r="F170" s="175">
        <v>0</v>
      </c>
      <c r="G170" s="153">
        <f t="shared" si="7"/>
        <v>5000</v>
      </c>
    </row>
    <row r="171" spans="1:7" ht="12.75">
      <c r="A171" s="4"/>
      <c r="B171" s="73"/>
      <c r="C171" s="73"/>
      <c r="D171" s="73" t="s">
        <v>231</v>
      </c>
      <c r="E171" s="108">
        <v>1200</v>
      </c>
      <c r="F171" s="175">
        <v>0</v>
      </c>
      <c r="G171" s="153">
        <f t="shared" si="7"/>
        <v>1200</v>
      </c>
    </row>
    <row r="172" spans="1:7" ht="12.75">
      <c r="A172" s="4"/>
      <c r="B172" s="73"/>
      <c r="C172" s="73"/>
      <c r="D172" s="73" t="s">
        <v>232</v>
      </c>
      <c r="E172" s="108">
        <v>900</v>
      </c>
      <c r="F172" s="175">
        <v>0</v>
      </c>
      <c r="G172" s="153">
        <f aca="true" t="shared" si="8" ref="G172:G177">SUM(E172+F172)</f>
        <v>900</v>
      </c>
    </row>
    <row r="173" spans="1:7" ht="12.75">
      <c r="A173" s="4"/>
      <c r="B173" s="73"/>
      <c r="C173" s="73"/>
      <c r="D173" s="73" t="s">
        <v>233</v>
      </c>
      <c r="E173" s="108">
        <v>1600</v>
      </c>
      <c r="F173" s="175">
        <v>-100</v>
      </c>
      <c r="G173" s="153">
        <f t="shared" si="8"/>
        <v>1500</v>
      </c>
    </row>
    <row r="174" spans="1:7" ht="12.75">
      <c r="A174" s="4"/>
      <c r="B174" s="73"/>
      <c r="C174" s="73"/>
      <c r="D174" s="73" t="s">
        <v>234</v>
      </c>
      <c r="E174" s="108">
        <v>200</v>
      </c>
      <c r="F174" s="175">
        <v>0</v>
      </c>
      <c r="G174" s="153">
        <f t="shared" si="8"/>
        <v>200</v>
      </c>
    </row>
    <row r="175" spans="1:7" ht="12.75">
      <c r="A175" s="4"/>
      <c r="B175" s="73"/>
      <c r="C175" s="73"/>
      <c r="D175" s="73" t="s">
        <v>228</v>
      </c>
      <c r="E175" s="108">
        <v>430</v>
      </c>
      <c r="F175" s="175">
        <v>-130</v>
      </c>
      <c r="G175" s="153">
        <f t="shared" si="8"/>
        <v>300</v>
      </c>
    </row>
    <row r="176" spans="1:7" ht="12.75">
      <c r="A176" s="4"/>
      <c r="B176" s="73"/>
      <c r="C176" s="73"/>
      <c r="D176" s="73" t="s">
        <v>324</v>
      </c>
      <c r="E176" s="108">
        <v>0</v>
      </c>
      <c r="F176" s="175">
        <v>0</v>
      </c>
      <c r="G176" s="153">
        <f t="shared" si="8"/>
        <v>0</v>
      </c>
    </row>
    <row r="177" spans="1:7" ht="12.75">
      <c r="A177" s="4"/>
      <c r="B177" s="73"/>
      <c r="C177" s="73"/>
      <c r="D177" s="73"/>
      <c r="E177" s="109">
        <f>SUM(E157:E176)</f>
        <v>67030</v>
      </c>
      <c r="F177" s="144">
        <f>SUM(F157:F176)</f>
        <v>2400</v>
      </c>
      <c r="G177" s="155">
        <f t="shared" si="8"/>
        <v>69430</v>
      </c>
    </row>
    <row r="178" spans="1:6" ht="12.75">
      <c r="A178" s="4"/>
      <c r="B178" s="73"/>
      <c r="C178" s="73"/>
      <c r="D178" s="73"/>
      <c r="E178" s="110"/>
      <c r="F178" s="146"/>
    </row>
    <row r="179" spans="1:6" ht="12.75" customHeight="1">
      <c r="A179" s="4"/>
      <c r="B179" s="73"/>
      <c r="C179" s="73"/>
      <c r="D179" s="73"/>
      <c r="E179" s="110"/>
      <c r="F179" s="146"/>
    </row>
    <row r="180" spans="1:6" ht="12.75">
      <c r="A180" s="4"/>
      <c r="B180" s="81">
        <v>11</v>
      </c>
      <c r="C180" s="73"/>
      <c r="D180" s="81" t="s">
        <v>141</v>
      </c>
      <c r="E180" s="110"/>
      <c r="F180" s="146"/>
    </row>
    <row r="181" spans="1:7" ht="12.75">
      <c r="A181" s="4"/>
      <c r="B181" s="73"/>
      <c r="C181" s="73"/>
      <c r="D181" s="81" t="s">
        <v>140</v>
      </c>
      <c r="E181" s="116">
        <v>-2200</v>
      </c>
      <c r="F181" s="148">
        <v>0</v>
      </c>
      <c r="G181" s="155">
        <f>SUM(E181+F181)</f>
        <v>-2200</v>
      </c>
    </row>
    <row r="182" spans="1:7" ht="12.75">
      <c r="A182" s="4"/>
      <c r="B182" s="73"/>
      <c r="C182" s="73"/>
      <c r="D182" s="81"/>
      <c r="E182" s="110"/>
      <c r="F182" s="146"/>
      <c r="G182" s="17"/>
    </row>
    <row r="183" spans="1:7" ht="12.75">
      <c r="A183" s="4"/>
      <c r="B183" s="73"/>
      <c r="C183" s="73"/>
      <c r="D183" s="73"/>
      <c r="E183" s="110"/>
      <c r="F183" s="146"/>
      <c r="G183" s="17"/>
    </row>
    <row r="184" spans="1:7" ht="12.75">
      <c r="A184" s="4"/>
      <c r="B184" s="73"/>
      <c r="C184" s="73"/>
      <c r="D184" s="73"/>
      <c r="E184" s="110"/>
      <c r="F184" s="146"/>
      <c r="G184" s="17"/>
    </row>
    <row r="185" spans="1:7" ht="12.75">
      <c r="A185" s="4"/>
      <c r="B185" s="81">
        <v>12</v>
      </c>
      <c r="C185" s="73"/>
      <c r="D185" s="81" t="s">
        <v>142</v>
      </c>
      <c r="E185" s="110">
        <v>0</v>
      </c>
      <c r="F185" s="146">
        <v>0</v>
      </c>
      <c r="G185" s="155">
        <f>SUM(E185+F185)</f>
        <v>0</v>
      </c>
    </row>
    <row r="186" spans="1:5" ht="12.75">
      <c r="A186" s="4"/>
      <c r="B186" s="73"/>
      <c r="C186" s="73"/>
      <c r="D186" s="73"/>
      <c r="E186" s="110"/>
    </row>
    <row r="187" spans="1:5" ht="12.75" customHeight="1">
      <c r="A187" s="4"/>
      <c r="B187" s="73"/>
      <c r="C187" s="73"/>
      <c r="D187" s="73"/>
      <c r="E187" s="110"/>
    </row>
    <row r="188" spans="1:5" ht="12.75">
      <c r="A188" s="4"/>
      <c r="B188" s="73"/>
      <c r="C188" s="73"/>
      <c r="D188" s="73"/>
      <c r="E188" s="110"/>
    </row>
    <row r="189" spans="1:5" ht="12.75">
      <c r="A189" s="4"/>
      <c r="B189" s="81">
        <v>13</v>
      </c>
      <c r="C189" s="73"/>
      <c r="D189" s="81" t="s">
        <v>131</v>
      </c>
      <c r="E189" s="110"/>
    </row>
    <row r="190" spans="1:7" ht="12.75">
      <c r="A190" s="4"/>
      <c r="B190" s="73" t="s">
        <v>0</v>
      </c>
      <c r="C190" s="73"/>
      <c r="D190" s="73"/>
      <c r="E190" s="108">
        <v>0</v>
      </c>
      <c r="F190" s="188">
        <v>0</v>
      </c>
      <c r="G190" s="153">
        <f>SUM(E190+F190)</f>
        <v>0</v>
      </c>
    </row>
    <row r="191" spans="1:7" ht="12.75">
      <c r="A191" s="4"/>
      <c r="B191" s="73"/>
      <c r="C191" s="73"/>
      <c r="D191" s="73"/>
      <c r="E191" s="110">
        <f>SUM(E190)</f>
        <v>0</v>
      </c>
      <c r="F191" s="146">
        <f>SUM(F190)</f>
        <v>0</v>
      </c>
      <c r="G191" s="155">
        <f>SUM(E191+F191)</f>
        <v>0</v>
      </c>
    </row>
    <row r="192" spans="1:5" ht="12.75">
      <c r="A192" s="4"/>
      <c r="B192" s="73"/>
      <c r="C192" s="73"/>
      <c r="D192" s="73"/>
      <c r="E192" s="110"/>
    </row>
    <row r="193" spans="1:5" ht="12.75">
      <c r="A193" s="4"/>
      <c r="B193" s="73"/>
      <c r="C193" s="73"/>
      <c r="D193" s="73"/>
      <c r="E193" s="110"/>
    </row>
    <row r="194" spans="1:5" ht="12.75">
      <c r="A194" s="4"/>
      <c r="B194" s="81">
        <v>14</v>
      </c>
      <c r="C194" s="73"/>
      <c r="D194" s="81" t="s">
        <v>132</v>
      </c>
      <c r="E194" s="110"/>
    </row>
    <row r="195" spans="1:7" ht="12.75" customHeight="1">
      <c r="A195" s="4"/>
      <c r="B195" s="73"/>
      <c r="C195" s="73"/>
      <c r="D195" s="73" t="s">
        <v>210</v>
      </c>
      <c r="E195" s="108">
        <v>15000</v>
      </c>
      <c r="F195" s="175">
        <v>8500</v>
      </c>
      <c r="G195" s="153">
        <f aca="true" t="shared" si="9" ref="G195:G221">SUM(E195+F195)</f>
        <v>23500</v>
      </c>
    </row>
    <row r="196" spans="1:7" ht="12.75">
      <c r="A196" s="4"/>
      <c r="B196" s="73"/>
      <c r="C196" s="73"/>
      <c r="D196" s="73" t="s">
        <v>180</v>
      </c>
      <c r="E196" s="108">
        <v>5000</v>
      </c>
      <c r="F196" s="175">
        <v>400</v>
      </c>
      <c r="G196" s="153">
        <f t="shared" si="9"/>
        <v>5400</v>
      </c>
    </row>
    <row r="197" spans="1:7" ht="12.75">
      <c r="A197" s="4"/>
      <c r="B197" s="73"/>
      <c r="C197" s="73"/>
      <c r="D197" s="73" t="s">
        <v>267</v>
      </c>
      <c r="E197" s="108">
        <v>5500</v>
      </c>
      <c r="F197" s="175">
        <v>0</v>
      </c>
      <c r="G197" s="153">
        <f t="shared" si="9"/>
        <v>5500</v>
      </c>
    </row>
    <row r="198" spans="1:7" ht="12.75">
      <c r="A198" s="4"/>
      <c r="B198" s="73"/>
      <c r="C198" s="73"/>
      <c r="D198" s="73" t="s">
        <v>315</v>
      </c>
      <c r="E198" s="108">
        <v>0</v>
      </c>
      <c r="F198" s="175">
        <v>1000</v>
      </c>
      <c r="G198" s="153">
        <f t="shared" si="9"/>
        <v>1000</v>
      </c>
    </row>
    <row r="199" spans="1:7" ht="12.75">
      <c r="A199" s="4"/>
      <c r="B199" s="73"/>
      <c r="C199" s="73"/>
      <c r="D199" s="73"/>
      <c r="E199" s="108"/>
      <c r="F199" s="175"/>
      <c r="G199" s="153"/>
    </row>
    <row r="200" spans="1:7" ht="12.75">
      <c r="A200" s="50"/>
      <c r="B200" s="70"/>
      <c r="C200" s="70"/>
      <c r="D200" s="70"/>
      <c r="E200" s="115"/>
      <c r="F200" s="180"/>
      <c r="G200" s="154"/>
    </row>
    <row r="201" spans="1:7" ht="12.75">
      <c r="A201" s="4"/>
      <c r="B201" s="73"/>
      <c r="C201" s="73"/>
      <c r="D201" s="73"/>
      <c r="E201" s="108"/>
      <c r="F201" s="175"/>
      <c r="G201" s="153"/>
    </row>
    <row r="202" spans="1:7" ht="12.75">
      <c r="A202" s="4"/>
      <c r="B202" s="73"/>
      <c r="C202" s="73"/>
      <c r="D202" s="73" t="s">
        <v>189</v>
      </c>
      <c r="E202" s="108">
        <v>0</v>
      </c>
      <c r="F202" s="175">
        <v>0</v>
      </c>
      <c r="G202" s="153">
        <f t="shared" si="9"/>
        <v>0</v>
      </c>
    </row>
    <row r="203" spans="1:7" ht="12.75">
      <c r="A203" s="4"/>
      <c r="B203" s="73"/>
      <c r="C203" s="73"/>
      <c r="D203" s="73" t="s">
        <v>268</v>
      </c>
      <c r="E203" s="108">
        <v>500</v>
      </c>
      <c r="F203" s="175">
        <v>0</v>
      </c>
      <c r="G203" s="153">
        <f t="shared" si="9"/>
        <v>500</v>
      </c>
    </row>
    <row r="204" spans="1:7" ht="12.75">
      <c r="A204" s="4"/>
      <c r="B204" s="73"/>
      <c r="C204" s="73"/>
      <c r="D204" s="73" t="s">
        <v>301</v>
      </c>
      <c r="E204" s="108">
        <v>2700</v>
      </c>
      <c r="F204" s="175">
        <v>0</v>
      </c>
      <c r="G204" s="153">
        <f t="shared" si="9"/>
        <v>2700</v>
      </c>
    </row>
    <row r="205" spans="1:7" ht="12.75">
      <c r="A205" s="4"/>
      <c r="B205" s="73"/>
      <c r="C205" s="73"/>
      <c r="D205" s="73" t="s">
        <v>302</v>
      </c>
      <c r="E205" s="108">
        <v>3000</v>
      </c>
      <c r="F205" s="175">
        <v>0</v>
      </c>
      <c r="G205" s="153">
        <f t="shared" si="9"/>
        <v>3000</v>
      </c>
    </row>
    <row r="206" spans="1:7" ht="12.75">
      <c r="A206" s="4"/>
      <c r="B206" s="73"/>
      <c r="C206" s="73"/>
      <c r="D206" s="73" t="s">
        <v>127</v>
      </c>
      <c r="E206" s="108">
        <v>354000</v>
      </c>
      <c r="F206" s="175">
        <v>9000</v>
      </c>
      <c r="G206" s="153">
        <f t="shared" si="9"/>
        <v>363000</v>
      </c>
    </row>
    <row r="207" spans="1:7" ht="12.75" customHeight="1">
      <c r="A207" s="4"/>
      <c r="B207" s="73"/>
      <c r="C207" s="73"/>
      <c r="D207" s="73" t="s">
        <v>269</v>
      </c>
      <c r="E207" s="108">
        <v>25000</v>
      </c>
      <c r="F207" s="175">
        <v>0</v>
      </c>
      <c r="G207" s="153">
        <f t="shared" si="9"/>
        <v>25000</v>
      </c>
    </row>
    <row r="208" spans="1:7" ht="12.75">
      <c r="A208" s="4"/>
      <c r="B208" s="73"/>
      <c r="C208" s="73"/>
      <c r="D208" s="73" t="s">
        <v>133</v>
      </c>
      <c r="E208" s="108">
        <v>1300</v>
      </c>
      <c r="F208" s="175">
        <v>0</v>
      </c>
      <c r="G208" s="153">
        <f t="shared" si="9"/>
        <v>1300</v>
      </c>
    </row>
    <row r="209" spans="1:7" ht="12.75">
      <c r="A209" s="4"/>
      <c r="B209" s="73"/>
      <c r="C209" s="73"/>
      <c r="D209" s="73" t="s">
        <v>303</v>
      </c>
      <c r="E209" s="108">
        <v>8500</v>
      </c>
      <c r="F209" s="175">
        <v>300</v>
      </c>
      <c r="G209" s="153">
        <f t="shared" si="9"/>
        <v>8800</v>
      </c>
    </row>
    <row r="210" spans="1:7" ht="12.75">
      <c r="A210" s="4"/>
      <c r="B210" s="73"/>
      <c r="C210" s="73"/>
      <c r="D210" s="73" t="s">
        <v>304</v>
      </c>
      <c r="E210" s="108">
        <v>12000</v>
      </c>
      <c r="F210" s="175">
        <v>0</v>
      </c>
      <c r="G210" s="153">
        <f t="shared" si="9"/>
        <v>12000</v>
      </c>
    </row>
    <row r="211" spans="1:7" ht="12.75">
      <c r="A211" s="4"/>
      <c r="B211" s="73"/>
      <c r="C211" s="73"/>
      <c r="D211" s="73" t="s">
        <v>187</v>
      </c>
      <c r="E211" s="108">
        <v>1000</v>
      </c>
      <c r="F211" s="175">
        <v>0</v>
      </c>
      <c r="G211" s="153">
        <f t="shared" si="9"/>
        <v>1000</v>
      </c>
    </row>
    <row r="212" spans="1:7" ht="12.75">
      <c r="A212" s="4"/>
      <c r="B212" s="73"/>
      <c r="C212" s="73"/>
      <c r="D212" s="73" t="s">
        <v>270</v>
      </c>
      <c r="E212" s="108">
        <v>4200</v>
      </c>
      <c r="F212" s="175">
        <v>0</v>
      </c>
      <c r="G212" s="153">
        <f t="shared" si="9"/>
        <v>4200</v>
      </c>
    </row>
    <row r="213" spans="1:7" ht="12.75">
      <c r="A213" s="4"/>
      <c r="B213" s="73"/>
      <c r="C213" s="73"/>
      <c r="D213" s="73" t="s">
        <v>188</v>
      </c>
      <c r="E213" s="108">
        <v>7400</v>
      </c>
      <c r="F213" s="175">
        <v>0</v>
      </c>
      <c r="G213" s="153">
        <f t="shared" si="9"/>
        <v>7400</v>
      </c>
    </row>
    <row r="214" spans="1:7" ht="12.75">
      <c r="A214" s="4"/>
      <c r="B214" s="73"/>
      <c r="C214" s="73"/>
      <c r="D214" s="73" t="s">
        <v>271</v>
      </c>
      <c r="E214" s="108">
        <v>3500</v>
      </c>
      <c r="F214" s="175">
        <v>0</v>
      </c>
      <c r="G214" s="153">
        <f t="shared" si="9"/>
        <v>3500</v>
      </c>
    </row>
    <row r="215" spans="1:7" ht="12.75" customHeight="1">
      <c r="A215" s="4"/>
      <c r="B215" s="73"/>
      <c r="C215" s="73"/>
      <c r="D215" s="73" t="s">
        <v>190</v>
      </c>
      <c r="E215" s="108">
        <v>300</v>
      </c>
      <c r="F215" s="175">
        <v>0</v>
      </c>
      <c r="G215" s="153">
        <f t="shared" si="9"/>
        <v>300</v>
      </c>
    </row>
    <row r="216" spans="1:7" ht="12.75">
      <c r="A216" s="4"/>
      <c r="B216" s="73"/>
      <c r="C216" s="73"/>
      <c r="D216" s="73" t="s">
        <v>272</v>
      </c>
      <c r="E216" s="108">
        <v>1000</v>
      </c>
      <c r="F216" s="175">
        <v>2000</v>
      </c>
      <c r="G216" s="153">
        <f t="shared" si="9"/>
        <v>3000</v>
      </c>
    </row>
    <row r="217" spans="1:7" ht="12.75">
      <c r="A217" s="4"/>
      <c r="B217" s="73"/>
      <c r="C217" s="73"/>
      <c r="D217" s="73" t="s">
        <v>198</v>
      </c>
      <c r="E217" s="108">
        <v>0</v>
      </c>
      <c r="F217" s="175">
        <v>9230</v>
      </c>
      <c r="G217" s="153">
        <f t="shared" si="9"/>
        <v>9230</v>
      </c>
    </row>
    <row r="218" spans="1:7" ht="12.75">
      <c r="A218" s="4"/>
      <c r="B218" s="73"/>
      <c r="C218" s="73"/>
      <c r="D218" s="73" t="s">
        <v>273</v>
      </c>
      <c r="E218" s="108">
        <v>0</v>
      </c>
      <c r="F218" s="175">
        <v>105</v>
      </c>
      <c r="G218" s="153">
        <f t="shared" si="9"/>
        <v>105</v>
      </c>
    </row>
    <row r="219" spans="1:7" ht="12.75">
      <c r="A219" s="4"/>
      <c r="B219" s="73"/>
      <c r="C219" s="73"/>
      <c r="D219" s="73" t="s">
        <v>134</v>
      </c>
      <c r="E219" s="108">
        <v>0</v>
      </c>
      <c r="F219" s="175">
        <v>0</v>
      </c>
      <c r="G219" s="153">
        <f t="shared" si="9"/>
        <v>0</v>
      </c>
    </row>
    <row r="220" spans="1:7" ht="12.75">
      <c r="A220" s="4"/>
      <c r="B220" s="73"/>
      <c r="C220" s="73"/>
      <c r="D220" s="73" t="s">
        <v>108</v>
      </c>
      <c r="E220" s="108">
        <v>20</v>
      </c>
      <c r="F220" s="175">
        <v>0</v>
      </c>
      <c r="G220" s="153">
        <f t="shared" si="9"/>
        <v>20</v>
      </c>
    </row>
    <row r="221" spans="1:7" ht="12.75">
      <c r="A221" s="4"/>
      <c r="B221" s="73"/>
      <c r="C221" s="73"/>
      <c r="D221" s="73"/>
      <c r="E221" s="109">
        <f>SUM(E195:E220)</f>
        <v>449920</v>
      </c>
      <c r="F221" s="144">
        <f>SUM(F195:F220)</f>
        <v>30535</v>
      </c>
      <c r="G221" s="155">
        <f t="shared" si="9"/>
        <v>480455</v>
      </c>
    </row>
    <row r="222" spans="1:6" ht="12.75">
      <c r="A222" s="4"/>
      <c r="B222" s="73"/>
      <c r="C222" s="73"/>
      <c r="D222" s="73"/>
      <c r="E222" s="109"/>
      <c r="F222" s="144"/>
    </row>
    <row r="223" spans="1:6" ht="12.75">
      <c r="A223" s="4"/>
      <c r="B223" s="73"/>
      <c r="C223" s="73"/>
      <c r="D223" s="73"/>
      <c r="E223" s="110"/>
      <c r="F223" s="146"/>
    </row>
    <row r="224" spans="1:7" ht="12.75">
      <c r="A224" s="156"/>
      <c r="B224" s="162" t="s">
        <v>135</v>
      </c>
      <c r="C224" s="158"/>
      <c r="D224" s="162"/>
      <c r="E224" s="163">
        <f>SUM(E57+E124+E134+E151+E177+E181+E185+E191+E221)</f>
        <v>1430621</v>
      </c>
      <c r="F224" s="164">
        <f>SUM(F57+F124+F134+F151+F177+F181+F185+F191+F221)</f>
        <v>49136</v>
      </c>
      <c r="G224" s="161">
        <f>SUM(E224+F224)</f>
        <v>1479757</v>
      </c>
    </row>
    <row r="225" spans="1:7" ht="12.75">
      <c r="A225" s="4"/>
      <c r="B225" s="82"/>
      <c r="C225" s="73"/>
      <c r="D225" s="82"/>
      <c r="E225" s="109"/>
      <c r="F225" s="144"/>
      <c r="G225" s="17"/>
    </row>
    <row r="226" spans="1:7" ht="12.75">
      <c r="A226" s="4"/>
      <c r="B226" s="82"/>
      <c r="C226" s="73"/>
      <c r="D226" s="82"/>
      <c r="E226" s="109"/>
      <c r="F226" s="144"/>
      <c r="G226" s="17"/>
    </row>
    <row r="227" spans="1:7" ht="13.5" thickBot="1">
      <c r="A227" s="83"/>
      <c r="B227" s="84" t="s">
        <v>33</v>
      </c>
      <c r="C227" s="85"/>
      <c r="D227" s="84"/>
      <c r="E227" s="117">
        <f>SUM(E43-E224)</f>
        <v>51900</v>
      </c>
      <c r="F227" s="149">
        <f>SUM(F43-F224)</f>
        <v>-9795</v>
      </c>
      <c r="G227" s="173">
        <f>SUM(E227+F227)</f>
        <v>42105</v>
      </c>
    </row>
    <row r="228" spans="1:5" ht="13.5" thickTop="1">
      <c r="A228" s="4"/>
      <c r="B228" s="73"/>
      <c r="C228" s="73"/>
      <c r="D228" s="73"/>
      <c r="E228" s="110"/>
    </row>
    <row r="229" spans="1:5" ht="12.75" customHeight="1">
      <c r="A229" s="86" t="s">
        <v>109</v>
      </c>
      <c r="B229" s="81" t="s">
        <v>136</v>
      </c>
      <c r="C229" s="77"/>
      <c r="D229" s="81"/>
      <c r="E229" s="110"/>
    </row>
    <row r="230" spans="1:5" ht="12.75">
      <c r="A230" s="86"/>
      <c r="B230" s="81"/>
      <c r="C230" s="77"/>
      <c r="D230" s="81"/>
      <c r="E230" s="110"/>
    </row>
    <row r="231" spans="1:5" ht="12.75">
      <c r="A231" s="86"/>
      <c r="B231" s="81">
        <v>15</v>
      </c>
      <c r="C231" s="78"/>
      <c r="D231" s="81" t="s">
        <v>36</v>
      </c>
      <c r="E231" s="110"/>
    </row>
    <row r="232" spans="1:7" ht="12.75">
      <c r="A232" s="86"/>
      <c r="B232" s="81"/>
      <c r="C232" s="77"/>
      <c r="D232" s="80" t="s">
        <v>110</v>
      </c>
      <c r="E232" s="110">
        <v>0</v>
      </c>
      <c r="F232" s="146">
        <v>273277</v>
      </c>
      <c r="G232" s="155">
        <f>SUM(E232+F232)</f>
        <v>273277</v>
      </c>
    </row>
    <row r="233" spans="1:7" ht="12.75">
      <c r="A233" s="181"/>
      <c r="B233" s="182"/>
      <c r="C233" s="183"/>
      <c r="D233" s="179"/>
      <c r="E233" s="184"/>
      <c r="F233" s="51"/>
      <c r="G233" s="2"/>
    </row>
    <row r="234" spans="1:5" ht="12.75">
      <c r="A234" s="86"/>
      <c r="B234" s="81"/>
      <c r="C234" s="77"/>
      <c r="D234" s="80"/>
      <c r="E234" s="110"/>
    </row>
    <row r="235" spans="1:5" ht="12.75">
      <c r="A235" s="86"/>
      <c r="B235" s="81"/>
      <c r="C235" s="77"/>
      <c r="D235" s="81"/>
      <c r="E235" s="110"/>
    </row>
    <row r="236" spans="1:5" ht="12.75">
      <c r="A236" s="86"/>
      <c r="B236" s="81">
        <v>16</v>
      </c>
      <c r="C236" s="77"/>
      <c r="D236" s="81" t="s">
        <v>38</v>
      </c>
      <c r="E236" s="110"/>
    </row>
    <row r="237" spans="1:7" ht="12.75" customHeight="1">
      <c r="A237" s="86"/>
      <c r="B237" s="81"/>
      <c r="C237" s="77"/>
      <c r="D237" s="80" t="s">
        <v>158</v>
      </c>
      <c r="E237" s="108">
        <v>1600</v>
      </c>
      <c r="F237" s="175">
        <v>6400</v>
      </c>
      <c r="G237" s="153">
        <f>SUM(E237+F237)</f>
        <v>8000</v>
      </c>
    </row>
    <row r="238" spans="1:7" ht="12.75">
      <c r="A238" s="86"/>
      <c r="B238" s="81"/>
      <c r="C238" s="77"/>
      <c r="D238" s="80" t="s">
        <v>282</v>
      </c>
      <c r="E238" s="108">
        <v>1000</v>
      </c>
      <c r="F238" s="175">
        <v>-500</v>
      </c>
      <c r="G238" s="153">
        <f>SUM(E238+F238)</f>
        <v>500</v>
      </c>
    </row>
    <row r="239" spans="1:7" ht="12.75">
      <c r="A239" s="86"/>
      <c r="B239" s="81"/>
      <c r="C239" s="77"/>
      <c r="D239" s="80" t="s">
        <v>281</v>
      </c>
      <c r="E239" s="108">
        <v>2600</v>
      </c>
      <c r="F239" s="175">
        <v>6900</v>
      </c>
      <c r="G239" s="153">
        <f>SUM(E239+F239)</f>
        <v>9500</v>
      </c>
    </row>
    <row r="240" spans="1:7" ht="12.75">
      <c r="A240" s="86"/>
      <c r="B240" s="81"/>
      <c r="C240" s="77"/>
      <c r="D240" s="80"/>
      <c r="E240" s="110">
        <f>SUM(E237:E239)</f>
        <v>5200</v>
      </c>
      <c r="F240" s="146">
        <f>SUM(F237:F239)</f>
        <v>12800</v>
      </c>
      <c r="G240" s="155">
        <f>SUM(E240+F240)</f>
        <v>18000</v>
      </c>
    </row>
    <row r="241" spans="1:5" ht="12.75">
      <c r="A241" s="86"/>
      <c r="B241" s="81"/>
      <c r="C241" s="77"/>
      <c r="D241" s="80"/>
      <c r="E241" s="110"/>
    </row>
    <row r="242" spans="1:5" ht="12.75">
      <c r="A242" s="86"/>
      <c r="B242" s="81"/>
      <c r="C242" s="77"/>
      <c r="D242" s="81"/>
      <c r="E242" s="110"/>
    </row>
    <row r="243" spans="1:5" ht="12.75">
      <c r="A243" s="86"/>
      <c r="B243" s="81"/>
      <c r="C243" s="77"/>
      <c r="D243" s="81"/>
      <c r="E243" s="110"/>
    </row>
    <row r="244" spans="1:5" ht="12.75">
      <c r="A244" s="4"/>
      <c r="B244" s="81">
        <v>17</v>
      </c>
      <c r="C244" s="73"/>
      <c r="D244" s="81" t="s">
        <v>137</v>
      </c>
      <c r="E244" s="110"/>
    </row>
    <row r="245" spans="1:7" ht="12.75" customHeight="1">
      <c r="A245" s="4"/>
      <c r="B245" s="73"/>
      <c r="C245" s="73"/>
      <c r="D245" s="73" t="s">
        <v>184</v>
      </c>
      <c r="E245" s="108">
        <v>100</v>
      </c>
      <c r="F245" s="175">
        <v>0</v>
      </c>
      <c r="G245" s="153">
        <f aca="true" t="shared" si="10" ref="G245:G250">SUM(E245+F245)</f>
        <v>100</v>
      </c>
    </row>
    <row r="246" spans="1:7" ht="12.75">
      <c r="A246" s="4"/>
      <c r="B246" s="73"/>
      <c r="C246" s="73"/>
      <c r="D246" s="73" t="s">
        <v>274</v>
      </c>
      <c r="E246" s="108">
        <v>100</v>
      </c>
      <c r="F246" s="175">
        <v>0</v>
      </c>
      <c r="G246" s="153">
        <f t="shared" si="10"/>
        <v>100</v>
      </c>
    </row>
    <row r="247" spans="1:7" ht="12.75">
      <c r="A247" s="4"/>
      <c r="B247" s="73"/>
      <c r="C247" s="73"/>
      <c r="D247" s="73" t="s">
        <v>138</v>
      </c>
      <c r="E247" s="108">
        <v>0</v>
      </c>
      <c r="F247" s="175">
        <v>0</v>
      </c>
      <c r="G247" s="153">
        <f t="shared" si="10"/>
        <v>0</v>
      </c>
    </row>
    <row r="248" spans="1:7" ht="12.75">
      <c r="A248" s="4"/>
      <c r="B248" s="73"/>
      <c r="C248" s="73"/>
      <c r="D248" s="73" t="s">
        <v>185</v>
      </c>
      <c r="E248" s="108">
        <v>100</v>
      </c>
      <c r="F248" s="175">
        <v>0</v>
      </c>
      <c r="G248" s="153">
        <f t="shared" si="10"/>
        <v>100</v>
      </c>
    </row>
    <row r="249" spans="1:7" ht="12.75">
      <c r="A249" s="4"/>
      <c r="B249" s="73"/>
      <c r="C249" s="73"/>
      <c r="D249" s="73" t="s">
        <v>275</v>
      </c>
      <c r="E249" s="108">
        <v>100</v>
      </c>
      <c r="F249" s="175">
        <v>0</v>
      </c>
      <c r="G249" s="153">
        <f t="shared" si="10"/>
        <v>100</v>
      </c>
    </row>
    <row r="250" spans="1:7" ht="12.75">
      <c r="A250" s="4"/>
      <c r="B250" s="73"/>
      <c r="C250" s="73"/>
      <c r="D250" s="73"/>
      <c r="E250" s="109">
        <f>SUM(E245:E249)</f>
        <v>400</v>
      </c>
      <c r="F250" s="144">
        <f>SUM(F245:F249)</f>
        <v>0</v>
      </c>
      <c r="G250" s="155">
        <f t="shared" si="10"/>
        <v>400</v>
      </c>
    </row>
    <row r="251" spans="1:5" ht="12.75">
      <c r="A251" s="4"/>
      <c r="B251" s="73"/>
      <c r="C251" s="73"/>
      <c r="D251" s="73"/>
      <c r="E251" s="113"/>
    </row>
    <row r="252" spans="1:5" ht="12.75">
      <c r="A252" s="4"/>
      <c r="B252" s="81" t="s">
        <v>143</v>
      </c>
      <c r="C252" s="73"/>
      <c r="D252" s="81" t="s">
        <v>144</v>
      </c>
      <c r="E252" s="113"/>
    </row>
    <row r="253" spans="1:5" ht="12.75" customHeight="1">
      <c r="A253" s="4"/>
      <c r="B253" s="73"/>
      <c r="C253" s="73"/>
      <c r="D253" s="73"/>
      <c r="E253" s="110"/>
    </row>
    <row r="254" spans="1:5" ht="12.75">
      <c r="A254" s="4"/>
      <c r="B254" s="73"/>
      <c r="C254" s="73"/>
      <c r="D254" s="73"/>
      <c r="E254" s="110"/>
    </row>
    <row r="255" spans="1:7" ht="12.75">
      <c r="A255" s="156"/>
      <c r="B255" s="165" t="s">
        <v>145</v>
      </c>
      <c r="C255" s="158"/>
      <c r="D255" s="158"/>
      <c r="E255" s="166">
        <f>SUM(E232+E240-E250-E252)</f>
        <v>4800</v>
      </c>
      <c r="F255" s="167">
        <f>SUM(F232+F240-F250-F252)</f>
        <v>286077</v>
      </c>
      <c r="G255" s="161">
        <f>SUM(E255+F255)</f>
        <v>290877</v>
      </c>
    </row>
    <row r="256" spans="1:7" ht="12.75">
      <c r="A256" s="4"/>
      <c r="B256" s="73"/>
      <c r="C256" s="73"/>
      <c r="D256" s="73"/>
      <c r="E256" s="110"/>
      <c r="G256" s="17"/>
    </row>
    <row r="257" spans="1:7" ht="12.75">
      <c r="A257" s="4"/>
      <c r="B257" s="73"/>
      <c r="C257" s="73"/>
      <c r="D257" s="73"/>
      <c r="E257" s="110"/>
      <c r="G257" s="17"/>
    </row>
    <row r="258" spans="1:7" ht="12.75">
      <c r="A258" s="4"/>
      <c r="B258" s="73"/>
      <c r="C258" s="73"/>
      <c r="D258" s="73"/>
      <c r="E258" s="110"/>
      <c r="G258" s="17"/>
    </row>
    <row r="259" spans="1:7" ht="12.75">
      <c r="A259" s="87" t="s">
        <v>146</v>
      </c>
      <c r="B259" s="81" t="s">
        <v>147</v>
      </c>
      <c r="C259" s="81"/>
      <c r="D259" s="81"/>
      <c r="E259" s="110"/>
      <c r="G259" s="17"/>
    </row>
    <row r="260" spans="1:7" ht="12.75">
      <c r="A260" s="4"/>
      <c r="B260" s="73"/>
      <c r="C260" s="73"/>
      <c r="D260" s="73"/>
      <c r="E260" s="110"/>
      <c r="G260" s="17"/>
    </row>
    <row r="261" spans="1:7" ht="12.75" customHeight="1">
      <c r="A261" s="4"/>
      <c r="B261" s="81">
        <v>18</v>
      </c>
      <c r="C261" s="73"/>
      <c r="D261" s="81" t="s">
        <v>46</v>
      </c>
      <c r="E261" s="110">
        <v>0</v>
      </c>
      <c r="F261" s="146">
        <v>0</v>
      </c>
      <c r="G261" s="155">
        <f>SUM(E261+F261)</f>
        <v>0</v>
      </c>
    </row>
    <row r="262" spans="1:7" ht="12.75">
      <c r="A262" s="4"/>
      <c r="B262" s="73"/>
      <c r="C262" s="73"/>
      <c r="D262" s="73"/>
      <c r="E262" s="110"/>
      <c r="F262" s="146"/>
      <c r="G262" s="17"/>
    </row>
    <row r="263" spans="1:7" ht="12.75">
      <c r="A263" s="4"/>
      <c r="B263" s="73"/>
      <c r="C263" s="73"/>
      <c r="D263" s="73"/>
      <c r="E263" s="110"/>
      <c r="F263" s="146"/>
      <c r="G263" s="17"/>
    </row>
    <row r="264" spans="1:7" ht="12.75">
      <c r="A264" s="4"/>
      <c r="B264" s="81">
        <v>19</v>
      </c>
      <c r="C264" s="73"/>
      <c r="D264" s="81" t="s">
        <v>48</v>
      </c>
      <c r="E264" s="110">
        <v>0</v>
      </c>
      <c r="F264" s="146">
        <v>0</v>
      </c>
      <c r="G264" s="155">
        <f>SUM(E264+F264)</f>
        <v>0</v>
      </c>
    </row>
    <row r="265" spans="1:7" ht="12.75">
      <c r="A265" s="4"/>
      <c r="B265" s="73"/>
      <c r="C265" s="73"/>
      <c r="D265" s="73"/>
      <c r="E265" s="110"/>
      <c r="F265" s="146"/>
      <c r="G265" s="17"/>
    </row>
    <row r="266" spans="1:7" ht="12.75">
      <c r="A266" s="50"/>
      <c r="B266" s="70"/>
      <c r="C266" s="70"/>
      <c r="D266" s="70"/>
      <c r="E266" s="184"/>
      <c r="F266" s="185"/>
      <c r="G266" s="186"/>
    </row>
    <row r="267" spans="1:7" ht="12.75">
      <c r="A267" s="4"/>
      <c r="B267" s="73"/>
      <c r="C267" s="73"/>
      <c r="D267" s="73"/>
      <c r="E267" s="110"/>
      <c r="F267" s="146"/>
      <c r="G267" s="17"/>
    </row>
    <row r="268" spans="1:7" ht="12.75">
      <c r="A268" s="156"/>
      <c r="B268" s="165" t="s">
        <v>151</v>
      </c>
      <c r="C268" s="158"/>
      <c r="D268" s="158"/>
      <c r="E268" s="166">
        <f>SUM(E262-E265)</f>
        <v>0</v>
      </c>
      <c r="F268" s="167">
        <f>SUM(F262-F265)</f>
        <v>0</v>
      </c>
      <c r="G268" s="161">
        <f>SUM(E268+F268)</f>
        <v>0</v>
      </c>
    </row>
    <row r="269" spans="1:5" ht="12.75" customHeight="1">
      <c r="A269" s="4"/>
      <c r="B269" s="73"/>
      <c r="C269" s="73"/>
      <c r="D269" s="73"/>
      <c r="E269" s="110"/>
    </row>
    <row r="270" spans="1:5" ht="12.75">
      <c r="A270" s="4"/>
      <c r="B270" s="73"/>
      <c r="C270" s="73"/>
      <c r="D270" s="73"/>
      <c r="E270" s="110"/>
    </row>
    <row r="271" spans="1:5" ht="12.75">
      <c r="A271" s="55" t="s">
        <v>111</v>
      </c>
      <c r="B271" s="81" t="s">
        <v>148</v>
      </c>
      <c r="C271" s="73"/>
      <c r="D271" s="73"/>
      <c r="E271" s="110"/>
    </row>
    <row r="272" spans="1:5" ht="12.75">
      <c r="A272" s="4"/>
      <c r="B272" s="73"/>
      <c r="C272" s="73"/>
      <c r="D272" s="73"/>
      <c r="E272" s="110"/>
    </row>
    <row r="273" spans="1:5" ht="12.75">
      <c r="A273" s="4"/>
      <c r="B273" s="81">
        <v>20</v>
      </c>
      <c r="C273" s="73"/>
      <c r="D273" s="81" t="s">
        <v>112</v>
      </c>
      <c r="E273" s="110"/>
    </row>
    <row r="274" spans="1:7" ht="12.75">
      <c r="A274" s="4"/>
      <c r="B274" s="73"/>
      <c r="C274" s="73"/>
      <c r="D274" s="80" t="s">
        <v>113</v>
      </c>
      <c r="E274" s="110">
        <v>0</v>
      </c>
      <c r="F274" s="146">
        <v>0</v>
      </c>
      <c r="G274" s="155">
        <f>SUM(E274+F274)</f>
        <v>0</v>
      </c>
    </row>
    <row r="275" spans="1:7" ht="12.75">
      <c r="A275" s="4"/>
      <c r="B275" s="73"/>
      <c r="C275" s="73"/>
      <c r="D275" s="73"/>
      <c r="E275" s="110"/>
      <c r="F275" s="146"/>
      <c r="G275" s="17"/>
    </row>
    <row r="276" spans="1:7" ht="12.75">
      <c r="A276" s="4"/>
      <c r="B276" s="81">
        <v>21</v>
      </c>
      <c r="C276" s="73"/>
      <c r="D276" s="81" t="s">
        <v>149</v>
      </c>
      <c r="E276" s="110">
        <v>0</v>
      </c>
      <c r="F276" s="146">
        <v>0</v>
      </c>
      <c r="G276" s="155">
        <f>SUM(E276+F276)</f>
        <v>0</v>
      </c>
    </row>
    <row r="277" spans="1:6" ht="12.75" customHeight="1">
      <c r="A277" s="4"/>
      <c r="B277" s="73"/>
      <c r="C277" s="73"/>
      <c r="D277" s="124"/>
      <c r="E277" s="110"/>
      <c r="F277" s="146"/>
    </row>
    <row r="278" spans="1:6" ht="12.75">
      <c r="A278" s="4"/>
      <c r="B278" s="73"/>
      <c r="C278" s="73"/>
      <c r="D278" s="73"/>
      <c r="E278" s="110"/>
      <c r="F278" s="146"/>
    </row>
    <row r="279" spans="1:7" ht="12.75">
      <c r="A279" s="168"/>
      <c r="B279" s="169" t="s">
        <v>150</v>
      </c>
      <c r="C279" s="170"/>
      <c r="D279" s="170"/>
      <c r="E279" s="171">
        <f>SUM(E274-E277)</f>
        <v>0</v>
      </c>
      <c r="F279" s="172">
        <f>SUM(F274-F277)</f>
        <v>0</v>
      </c>
      <c r="G279" s="161">
        <f>SUM(E279+F279)</f>
        <v>0</v>
      </c>
    </row>
    <row r="280" spans="1:6" ht="12.75">
      <c r="A280" s="4"/>
      <c r="B280" s="73"/>
      <c r="C280" s="73"/>
      <c r="D280" s="73"/>
      <c r="E280" s="110"/>
      <c r="F280" s="146"/>
    </row>
    <row r="281" spans="1:6" ht="12.75">
      <c r="A281" s="4"/>
      <c r="B281" s="73"/>
      <c r="C281" s="73"/>
      <c r="D281" s="73"/>
      <c r="E281" s="110"/>
      <c r="F281" s="146"/>
    </row>
    <row r="282" spans="1:7" ht="13.5" thickBot="1">
      <c r="A282" s="83"/>
      <c r="B282" s="88" t="s">
        <v>152</v>
      </c>
      <c r="C282" s="85"/>
      <c r="D282" s="85"/>
      <c r="E282" s="118">
        <f>SUM(E43-E224+E255+E268+E274+E279)</f>
        <v>56700</v>
      </c>
      <c r="F282" s="150">
        <f>SUM(F43-F224+F255+F268+F274+F279)</f>
        <v>276282</v>
      </c>
      <c r="G282" s="173">
        <f>SUM(E282+F282)</f>
        <v>332982</v>
      </c>
    </row>
    <row r="283" spans="1:5" ht="13.5" thickTop="1">
      <c r="A283" s="4"/>
      <c r="B283" s="81"/>
      <c r="C283" s="73"/>
      <c r="D283" s="73"/>
      <c r="E283" s="110"/>
    </row>
    <row r="284" spans="1:5" ht="12.75">
      <c r="A284" s="4"/>
      <c r="B284" s="73"/>
      <c r="C284" s="73"/>
      <c r="D284" s="73"/>
      <c r="E284" s="110"/>
    </row>
    <row r="285" spans="1:5" ht="12.75" customHeight="1">
      <c r="A285" s="4"/>
      <c r="B285" s="81">
        <v>22</v>
      </c>
      <c r="C285" s="73"/>
      <c r="D285" s="81" t="s">
        <v>154</v>
      </c>
      <c r="E285" s="110"/>
    </row>
    <row r="286" spans="1:7" ht="12.75">
      <c r="A286" s="4"/>
      <c r="B286" s="73"/>
      <c r="C286" s="73"/>
      <c r="D286" s="79" t="s">
        <v>155</v>
      </c>
      <c r="E286" s="108">
        <v>44700</v>
      </c>
      <c r="F286" s="175">
        <v>17300</v>
      </c>
      <c r="G286" s="153">
        <f aca="true" t="shared" si="11" ref="G286:G291">SUM(E286+F286)</f>
        <v>62000</v>
      </c>
    </row>
    <row r="287" spans="1:7" ht="12.75">
      <c r="A287" s="4"/>
      <c r="B287" s="73"/>
      <c r="C287" s="73"/>
      <c r="D287" s="73" t="s">
        <v>276</v>
      </c>
      <c r="E287" s="108">
        <v>6000</v>
      </c>
      <c r="F287" s="175">
        <v>-2818</v>
      </c>
      <c r="G287" s="153">
        <f t="shared" si="11"/>
        <v>3182</v>
      </c>
    </row>
    <row r="288" spans="1:7" ht="12.75">
      <c r="A288" s="4"/>
      <c r="B288" s="73"/>
      <c r="C288" s="73"/>
      <c r="D288" s="73" t="s">
        <v>277</v>
      </c>
      <c r="E288" s="108">
        <v>4000</v>
      </c>
      <c r="F288" s="175">
        <v>-1000</v>
      </c>
      <c r="G288" s="153">
        <f t="shared" si="11"/>
        <v>3000</v>
      </c>
    </row>
    <row r="289" spans="1:7" ht="12.75">
      <c r="A289" s="4"/>
      <c r="B289" s="73"/>
      <c r="C289" s="73"/>
      <c r="D289" s="73" t="s">
        <v>279</v>
      </c>
      <c r="E289" s="108">
        <v>1000</v>
      </c>
      <c r="F289" s="175">
        <v>-682</v>
      </c>
      <c r="G289" s="153">
        <f t="shared" si="11"/>
        <v>318</v>
      </c>
    </row>
    <row r="290" spans="1:7" ht="12.75">
      <c r="A290" s="4"/>
      <c r="B290" s="73"/>
      <c r="C290" s="73"/>
      <c r="D290" s="73" t="s">
        <v>278</v>
      </c>
      <c r="E290" s="108">
        <v>1000</v>
      </c>
      <c r="F290" s="175">
        <v>0</v>
      </c>
      <c r="G290" s="153">
        <f t="shared" si="11"/>
        <v>1000</v>
      </c>
    </row>
    <row r="291" spans="1:7" ht="12.75">
      <c r="A291" s="4"/>
      <c r="B291" s="73"/>
      <c r="C291" s="73"/>
      <c r="D291" s="73"/>
      <c r="E291" s="110"/>
      <c r="G291" s="153">
        <f t="shared" si="11"/>
        <v>0</v>
      </c>
    </row>
    <row r="292" spans="1:7" ht="12.75">
      <c r="A292" s="4"/>
      <c r="B292" s="81" t="s">
        <v>156</v>
      </c>
      <c r="C292" s="73"/>
      <c r="D292" s="73"/>
      <c r="E292" s="110">
        <f>SUM(E286:E291)</f>
        <v>56700</v>
      </c>
      <c r="F292" s="146">
        <f>SUM(F286:F291)</f>
        <v>12800</v>
      </c>
      <c r="G292" s="155">
        <f>SUM(E292+F292)</f>
        <v>69500</v>
      </c>
    </row>
    <row r="293" spans="1:6" ht="12.75" customHeight="1">
      <c r="A293" s="4"/>
      <c r="B293" s="73"/>
      <c r="C293" s="73"/>
      <c r="D293" s="73"/>
      <c r="E293" s="110"/>
      <c r="F293" s="146"/>
    </row>
    <row r="294" spans="1:6" ht="12.75">
      <c r="A294" s="4"/>
      <c r="B294" s="73"/>
      <c r="C294" s="73"/>
      <c r="D294" s="81"/>
      <c r="E294" s="107"/>
      <c r="F294" s="151"/>
    </row>
    <row r="295" spans="1:7" ht="12.75">
      <c r="A295" s="156"/>
      <c r="B295" s="165" t="s">
        <v>153</v>
      </c>
      <c r="C295" s="165"/>
      <c r="D295" s="165"/>
      <c r="E295" s="163">
        <f>SUM(E282-E292)</f>
        <v>0</v>
      </c>
      <c r="F295" s="164">
        <f>SUM(F282-F292)</f>
        <v>263482</v>
      </c>
      <c r="G295" s="161">
        <f>SUM(E295+F295)</f>
        <v>263482</v>
      </c>
    </row>
    <row r="296" spans="1:7" ht="12.75">
      <c r="A296" s="50"/>
      <c r="B296" s="70"/>
      <c r="C296" s="70"/>
      <c r="D296" s="70"/>
      <c r="E296" s="119"/>
      <c r="F296" s="152"/>
      <c r="G296" s="154"/>
    </row>
    <row r="297" spans="2:7" ht="12.75">
      <c r="B297" s="65"/>
      <c r="C297" s="65"/>
      <c r="D297" s="65"/>
      <c r="E297" s="122"/>
      <c r="F297" s="5"/>
      <c r="G297" s="5"/>
    </row>
    <row r="298" spans="2:8" ht="12.75">
      <c r="B298" s="65"/>
      <c r="C298" s="65"/>
      <c r="D298" s="67"/>
      <c r="E298" s="120"/>
      <c r="G298" s="5"/>
      <c r="H298" s="5"/>
    </row>
    <row r="299" spans="2:8" ht="12.75">
      <c r="B299" s="65"/>
      <c r="C299" s="65"/>
      <c r="D299" s="67"/>
      <c r="E299" s="121"/>
      <c r="G299" s="5"/>
      <c r="H299" s="5"/>
    </row>
    <row r="300" spans="2:7" ht="12.75">
      <c r="B300" s="65"/>
      <c r="C300" s="65"/>
      <c r="D300" s="67"/>
      <c r="E300" s="121"/>
      <c r="F300" s="5"/>
      <c r="G300" s="5"/>
    </row>
    <row r="301" spans="2:7" ht="13.5" customHeight="1">
      <c r="B301" s="65"/>
      <c r="C301" s="65"/>
      <c r="D301" s="65"/>
      <c r="E301" s="122"/>
      <c r="F301" s="5"/>
      <c r="G301" s="5"/>
    </row>
    <row r="302" spans="2:7" ht="12.75">
      <c r="B302" s="65"/>
      <c r="C302" s="65"/>
      <c r="D302" s="65"/>
      <c r="E302" s="122"/>
      <c r="F302" s="5"/>
      <c r="G302" s="5"/>
    </row>
    <row r="303" spans="5:7" ht="12.75">
      <c r="E303" s="123"/>
      <c r="F303" s="5"/>
      <c r="G303" s="5"/>
    </row>
    <row r="304" spans="5:7" ht="12.75">
      <c r="E304" s="123"/>
      <c r="F304" s="5"/>
      <c r="G304" s="5"/>
    </row>
    <row r="305" spans="2:7" ht="12.75">
      <c r="B305" s="68"/>
      <c r="C305" s="68"/>
      <c r="D305" s="66"/>
      <c r="E305" s="72"/>
      <c r="F305" s="5"/>
      <c r="G305" s="5"/>
    </row>
    <row r="306" spans="2:7" ht="12.75">
      <c r="B306" s="65"/>
      <c r="C306" s="65"/>
      <c r="D306" s="69"/>
      <c r="E306" s="72"/>
      <c r="F306" s="5"/>
      <c r="G306" s="5"/>
    </row>
    <row r="307" spans="2:7" ht="12.75">
      <c r="B307" s="65"/>
      <c r="C307" s="65"/>
      <c r="D307" s="69"/>
      <c r="E307" s="72"/>
      <c r="F307" s="5"/>
      <c r="G307" s="5"/>
    </row>
    <row r="308" spans="5:7" ht="12.75">
      <c r="E308" s="123"/>
      <c r="F308" s="5"/>
      <c r="G308" s="5"/>
    </row>
    <row r="309" spans="5:7" ht="12.75" customHeight="1">
      <c r="E309" s="123"/>
      <c r="F309" s="5"/>
      <c r="G309" s="5"/>
    </row>
    <row r="310" spans="5:7" ht="12.75">
      <c r="E310" s="123"/>
      <c r="F310" s="5"/>
      <c r="G310" s="5"/>
    </row>
    <row r="311" spans="5:7" ht="12.75">
      <c r="E311" s="123"/>
      <c r="F311" s="5"/>
      <c r="G311" s="5"/>
    </row>
    <row r="312" spans="5:7" ht="12.75">
      <c r="E312" s="123"/>
      <c r="F312" s="5"/>
      <c r="G312" s="5"/>
    </row>
    <row r="313" spans="5:7" ht="12.75">
      <c r="E313" s="123"/>
      <c r="F313" s="5"/>
      <c r="G313" s="5"/>
    </row>
    <row r="314" spans="5:7" ht="12.75">
      <c r="E314" s="123"/>
      <c r="F314" s="5"/>
      <c r="G314" s="5"/>
    </row>
    <row r="315" spans="5:7" ht="12.75">
      <c r="E315" s="123"/>
      <c r="F315" s="5"/>
      <c r="G315" s="5"/>
    </row>
    <row r="316" spans="5:7" ht="12.75">
      <c r="E316" s="123"/>
      <c r="F316" s="5"/>
      <c r="G316" s="5"/>
    </row>
    <row r="317" spans="5:7" ht="12.75" customHeight="1">
      <c r="E317" s="123"/>
      <c r="F317" s="5"/>
      <c r="G317" s="5"/>
    </row>
    <row r="318" spans="5:7" ht="12.75">
      <c r="E318" s="123"/>
      <c r="F318" s="5"/>
      <c r="G318" s="5"/>
    </row>
    <row r="319" spans="5:7" ht="12.75">
      <c r="E319" s="123"/>
      <c r="F319" s="5"/>
      <c r="G319" s="5"/>
    </row>
    <row r="320" spans="5:7" ht="12.75">
      <c r="E320" s="123"/>
      <c r="F320" s="5"/>
      <c r="G320" s="5"/>
    </row>
    <row r="321" spans="5:7" ht="12.75">
      <c r="E321" s="123"/>
      <c r="F321" s="5"/>
      <c r="G321" s="5"/>
    </row>
    <row r="322" spans="5:7" ht="12.75">
      <c r="E322" s="123"/>
      <c r="F322" s="5"/>
      <c r="G322" s="5"/>
    </row>
    <row r="323" spans="5:7" ht="12.75">
      <c r="E323" s="123"/>
      <c r="F323" s="5"/>
      <c r="G323" s="5"/>
    </row>
    <row r="324" spans="5:7" ht="12.75">
      <c r="E324" s="123"/>
      <c r="F324" s="5"/>
      <c r="G324" s="5"/>
    </row>
    <row r="325" spans="5:7" ht="12.75" customHeight="1">
      <c r="E325" s="123"/>
      <c r="F325" s="5"/>
      <c r="G325" s="5"/>
    </row>
    <row r="326" spans="5:7" ht="12.75">
      <c r="E326" s="123"/>
      <c r="F326" s="5"/>
      <c r="G326" s="5"/>
    </row>
    <row r="327" spans="5:7" ht="12.75">
      <c r="E327" s="123"/>
      <c r="F327" s="5"/>
      <c r="G327" s="5"/>
    </row>
    <row r="328" spans="5:7" ht="12.75">
      <c r="E328" s="123"/>
      <c r="F328" s="5"/>
      <c r="G328" s="5"/>
    </row>
    <row r="329" spans="5:7" ht="12.75">
      <c r="E329" s="123"/>
      <c r="F329" s="5"/>
      <c r="G329" s="5"/>
    </row>
    <row r="330" spans="5:7" ht="12.75">
      <c r="E330" s="123"/>
      <c r="F330" s="5"/>
      <c r="G330" s="5"/>
    </row>
    <row r="331" spans="5:7" ht="12.75">
      <c r="E331" s="123"/>
      <c r="F331" s="5"/>
      <c r="G331" s="5"/>
    </row>
    <row r="332" spans="5:7" ht="12.75">
      <c r="E332" s="123"/>
      <c r="F332" s="5"/>
      <c r="G332" s="5"/>
    </row>
    <row r="333" spans="5:7" ht="12.75" customHeight="1">
      <c r="E333" s="123"/>
      <c r="F333" s="5"/>
      <c r="G333" s="5"/>
    </row>
    <row r="334" spans="5:7" ht="12.75">
      <c r="E334" s="123"/>
      <c r="F334" s="5"/>
      <c r="G334" s="5"/>
    </row>
    <row r="335" spans="5:7" ht="12.75">
      <c r="E335" s="123"/>
      <c r="F335" s="5"/>
      <c r="G335" s="5"/>
    </row>
    <row r="336" spans="5:7" ht="12.75">
      <c r="E336" s="123"/>
      <c r="F336" s="5"/>
      <c r="G336" s="5"/>
    </row>
    <row r="337" spans="5:7" ht="12.75">
      <c r="E337" s="123"/>
      <c r="F337" s="5"/>
      <c r="G337" s="5"/>
    </row>
    <row r="338" spans="5:7" ht="12.75">
      <c r="E338" s="123"/>
      <c r="F338" s="5"/>
      <c r="G338" s="5"/>
    </row>
    <row r="339" spans="5:7" ht="12.75">
      <c r="E339" s="123"/>
      <c r="F339" s="5"/>
      <c r="G339" s="5"/>
    </row>
    <row r="340" spans="5:7" ht="12.75">
      <c r="E340" s="123"/>
      <c r="F340" s="5"/>
      <c r="G340" s="5"/>
    </row>
    <row r="341" spans="5:7" ht="12.75" customHeight="1">
      <c r="E341" s="123"/>
      <c r="F341" s="5"/>
      <c r="G341" s="5"/>
    </row>
    <row r="342" spans="5:7" ht="12.75">
      <c r="E342" s="123"/>
      <c r="F342" s="5"/>
      <c r="G342" s="5"/>
    </row>
    <row r="343" spans="5:7" ht="12.75">
      <c r="E343" s="123"/>
      <c r="F343" s="5"/>
      <c r="G343" s="5"/>
    </row>
    <row r="344" spans="5:7" ht="12.75">
      <c r="E344" s="123"/>
      <c r="F344" s="5"/>
      <c r="G344" s="5"/>
    </row>
    <row r="345" spans="5:7" ht="12.75">
      <c r="E345" s="123"/>
      <c r="F345" s="5"/>
      <c r="G345" s="5"/>
    </row>
    <row r="346" spans="5:7" ht="12.75">
      <c r="E346" s="123"/>
      <c r="F346" s="5"/>
      <c r="G346" s="5"/>
    </row>
    <row r="347" spans="5:7" ht="12.75">
      <c r="E347" s="123"/>
      <c r="F347" s="5"/>
      <c r="G347" s="5"/>
    </row>
    <row r="348" spans="5:7" ht="12.75">
      <c r="E348" s="123"/>
      <c r="F348" s="5"/>
      <c r="G348" s="5"/>
    </row>
    <row r="349" spans="5:7" ht="12.75" customHeight="1">
      <c r="E349" s="123"/>
      <c r="F349" s="5"/>
      <c r="G349" s="5"/>
    </row>
    <row r="350" spans="5:7" ht="12.75">
      <c r="E350" s="123"/>
      <c r="F350" s="5"/>
      <c r="G350" s="5"/>
    </row>
    <row r="351" spans="5:7" ht="12.75">
      <c r="E351" s="123"/>
      <c r="F351" s="5"/>
      <c r="G351" s="5"/>
    </row>
    <row r="352" spans="5:7" ht="12.75">
      <c r="E352" s="123"/>
      <c r="F352" s="5"/>
      <c r="G352" s="5"/>
    </row>
    <row r="353" spans="5:7" ht="12.75">
      <c r="E353" s="123"/>
      <c r="F353" s="5"/>
      <c r="G353" s="5"/>
    </row>
    <row r="354" spans="5:7" ht="12.75">
      <c r="E354" s="123"/>
      <c r="F354" s="5"/>
      <c r="G354" s="5"/>
    </row>
    <row r="355" spans="5:7" ht="12.75">
      <c r="E355" s="123"/>
      <c r="F355" s="5"/>
      <c r="G355" s="5"/>
    </row>
    <row r="356" spans="5:7" ht="12.75">
      <c r="E356" s="123"/>
      <c r="F356" s="5"/>
      <c r="G356" s="5"/>
    </row>
    <row r="357" spans="5:7" ht="12.75" customHeight="1">
      <c r="E357" s="123"/>
      <c r="F357" s="5"/>
      <c r="G357" s="5"/>
    </row>
    <row r="358" spans="5:7" ht="12.75">
      <c r="E358" s="123"/>
      <c r="F358" s="5"/>
      <c r="G358" s="5"/>
    </row>
    <row r="359" spans="5:7" ht="12.75">
      <c r="E359" s="123"/>
      <c r="F359" s="5"/>
      <c r="G359" s="5"/>
    </row>
    <row r="360" spans="5:7" ht="12.75">
      <c r="E360" s="123"/>
      <c r="F360" s="5"/>
      <c r="G360" s="5"/>
    </row>
    <row r="361" spans="5:7" ht="12.75">
      <c r="E361" s="123"/>
      <c r="F361" s="5"/>
      <c r="G361" s="5"/>
    </row>
    <row r="362" spans="5:7" ht="12.75">
      <c r="E362" s="123"/>
      <c r="F362" s="5"/>
      <c r="G362" s="5"/>
    </row>
    <row r="363" spans="5:7" ht="12.75">
      <c r="E363" s="123"/>
      <c r="F363" s="5"/>
      <c r="G363" s="5"/>
    </row>
    <row r="364" spans="5:7" ht="12.75">
      <c r="E364" s="123"/>
      <c r="F364" s="5"/>
      <c r="G364" s="5"/>
    </row>
    <row r="365" spans="5:7" ht="12.75">
      <c r="E365" s="123"/>
      <c r="F365" s="5"/>
      <c r="G365" s="5"/>
    </row>
    <row r="366" spans="5:7" ht="12.75">
      <c r="E366" s="123"/>
      <c r="F366" s="5"/>
      <c r="G366" s="5"/>
    </row>
    <row r="367" spans="5:7" ht="12.75">
      <c r="E367" s="123"/>
      <c r="F367" s="5"/>
      <c r="G367" s="5"/>
    </row>
    <row r="368" spans="5:7" ht="12.75">
      <c r="E368" s="123"/>
      <c r="F368" s="5"/>
      <c r="G368" s="5"/>
    </row>
    <row r="369" spans="5:7" ht="12.75">
      <c r="E369" s="123"/>
      <c r="F369" s="5"/>
      <c r="G369" s="5"/>
    </row>
    <row r="370" spans="5:7" ht="12.75">
      <c r="E370" s="123"/>
      <c r="F370" s="5"/>
      <c r="G370" s="5"/>
    </row>
    <row r="371" spans="5:7" ht="12.75">
      <c r="E371" s="123"/>
      <c r="F371" s="5"/>
      <c r="G371" s="5"/>
    </row>
    <row r="372" spans="5:7" ht="12.75">
      <c r="E372" s="123"/>
      <c r="F372" s="5"/>
      <c r="G372" s="5"/>
    </row>
    <row r="373" spans="5:7" ht="12.75">
      <c r="E373" s="123"/>
      <c r="F373" s="5"/>
      <c r="G373" s="5"/>
    </row>
    <row r="374" spans="5:7" ht="12.75">
      <c r="E374" s="123"/>
      <c r="F374" s="5"/>
      <c r="G374" s="5"/>
    </row>
    <row r="375" spans="5:7" ht="12.75">
      <c r="E375" s="123"/>
      <c r="F375" s="5"/>
      <c r="G375" s="5"/>
    </row>
    <row r="376" spans="5:7" ht="12.75">
      <c r="E376" s="123"/>
      <c r="F376" s="5"/>
      <c r="G376" s="5"/>
    </row>
    <row r="377" spans="5:7" ht="12.75">
      <c r="E377" s="123"/>
      <c r="F377" s="5"/>
      <c r="G377" s="5"/>
    </row>
    <row r="378" spans="5:7" ht="12.75">
      <c r="E378" s="123"/>
      <c r="F378" s="5"/>
      <c r="G378" s="5"/>
    </row>
    <row r="379" spans="5:7" ht="12.75">
      <c r="E379" s="123"/>
      <c r="F379" s="5"/>
      <c r="G379" s="5"/>
    </row>
    <row r="380" spans="5:7" ht="12.75">
      <c r="E380" s="123"/>
      <c r="F380" s="5"/>
      <c r="G380" s="5"/>
    </row>
    <row r="381" spans="5:7" ht="12.75">
      <c r="E381" s="123"/>
      <c r="F381" s="5"/>
      <c r="G381" s="5"/>
    </row>
    <row r="382" spans="5:7" ht="12.75">
      <c r="E382" s="123"/>
      <c r="F382" s="5"/>
      <c r="G382" s="5"/>
    </row>
    <row r="383" spans="5:7" ht="12.75">
      <c r="E383" s="123"/>
      <c r="F383" s="5"/>
      <c r="G383" s="5"/>
    </row>
    <row r="384" spans="5:7" ht="12.75">
      <c r="E384" s="123"/>
      <c r="F384" s="5"/>
      <c r="G384" s="5"/>
    </row>
    <row r="385" spans="5:7" ht="12.75">
      <c r="E385" s="123"/>
      <c r="F385" s="5"/>
      <c r="G385" s="5"/>
    </row>
    <row r="386" spans="5:7" ht="12.75">
      <c r="E386" s="123"/>
      <c r="F386" s="5"/>
      <c r="G386" s="5"/>
    </row>
    <row r="387" spans="5:7" ht="12.75">
      <c r="E387" s="123"/>
      <c r="F387" s="5"/>
      <c r="G387" s="5"/>
    </row>
    <row r="388" spans="5:7" ht="12.75">
      <c r="E388" s="123"/>
      <c r="F388" s="5"/>
      <c r="G388" s="5"/>
    </row>
    <row r="389" spans="5:7" ht="12.75">
      <c r="E389" s="123"/>
      <c r="F389" s="5"/>
      <c r="G389" s="5"/>
    </row>
    <row r="390" spans="5:7" ht="12.75">
      <c r="E390" s="123"/>
      <c r="F390" s="5"/>
      <c r="G390" s="5"/>
    </row>
    <row r="391" spans="5:7" ht="12.75">
      <c r="E391" s="123"/>
      <c r="F391" s="5"/>
      <c r="G391" s="5"/>
    </row>
    <row r="392" spans="5:7" ht="12.75">
      <c r="E392" s="123"/>
      <c r="F392" s="5"/>
      <c r="G392" s="5"/>
    </row>
    <row r="393" spans="5:7" ht="12.75">
      <c r="E393" s="123"/>
      <c r="F393" s="5"/>
      <c r="G393" s="5"/>
    </row>
    <row r="394" spans="5:7" ht="12.75">
      <c r="E394" s="123"/>
      <c r="F394" s="5"/>
      <c r="G394" s="5"/>
    </row>
    <row r="395" spans="5:7" ht="12.75">
      <c r="E395" s="123"/>
      <c r="F395" s="5"/>
      <c r="G395" s="5"/>
    </row>
    <row r="396" spans="5:7" ht="12.75">
      <c r="E396" s="123"/>
      <c r="F396" s="5"/>
      <c r="G396" s="5"/>
    </row>
    <row r="397" spans="5:7" ht="12.75">
      <c r="E397" s="123"/>
      <c r="F397" s="5"/>
      <c r="G397" s="5"/>
    </row>
    <row r="398" spans="5:7" ht="12.75">
      <c r="E398" s="123"/>
      <c r="F398" s="5"/>
      <c r="G398" s="5"/>
    </row>
    <row r="399" spans="5:7" ht="12.75">
      <c r="E399" s="123"/>
      <c r="F399" s="5"/>
      <c r="G399" s="5"/>
    </row>
    <row r="400" spans="5:7" ht="12.75">
      <c r="E400" s="123"/>
      <c r="F400" s="5"/>
      <c r="G400" s="5"/>
    </row>
    <row r="401" spans="5:7" ht="12.75">
      <c r="E401" s="123"/>
      <c r="F401" s="5"/>
      <c r="G401" s="5"/>
    </row>
    <row r="402" spans="5:7" ht="12.75">
      <c r="E402" s="123"/>
      <c r="F402" s="5"/>
      <c r="G402" s="5"/>
    </row>
    <row r="403" spans="5:7" ht="12.75">
      <c r="E403" s="123"/>
      <c r="F403" s="5"/>
      <c r="G403" s="5"/>
    </row>
    <row r="404" spans="5:7" ht="12.75">
      <c r="E404" s="123"/>
      <c r="F404" s="5"/>
      <c r="G404" s="5"/>
    </row>
    <row r="405" spans="5:7" ht="12.75">
      <c r="E405" s="123"/>
      <c r="F405" s="5"/>
      <c r="G405" s="5"/>
    </row>
    <row r="406" spans="5:7" ht="12.75">
      <c r="E406" s="123"/>
      <c r="F406" s="5"/>
      <c r="G406" s="5"/>
    </row>
    <row r="407" spans="5:7" ht="12.75">
      <c r="E407" s="123"/>
      <c r="F407" s="5"/>
      <c r="G407" s="5"/>
    </row>
    <row r="408" spans="5:7" ht="12.75">
      <c r="E408" s="123"/>
      <c r="F408" s="5"/>
      <c r="G408" s="5"/>
    </row>
    <row r="409" spans="5:7" ht="12.75">
      <c r="E409" s="123"/>
      <c r="F409" s="5"/>
      <c r="G409" s="5"/>
    </row>
    <row r="410" spans="5:7" ht="12.75">
      <c r="E410" s="123"/>
      <c r="F410" s="5"/>
      <c r="G410" s="5"/>
    </row>
    <row r="411" spans="5:7" ht="12.75">
      <c r="E411" s="123"/>
      <c r="F411" s="5"/>
      <c r="G411" s="5"/>
    </row>
    <row r="412" spans="5:7" ht="12.75">
      <c r="E412" s="123"/>
      <c r="F412" s="5"/>
      <c r="G412" s="5"/>
    </row>
    <row r="413" spans="5:7" ht="12.75">
      <c r="E413" s="123"/>
      <c r="F413" s="5"/>
      <c r="G413" s="5"/>
    </row>
    <row r="414" spans="5:7" ht="12.75">
      <c r="E414" s="123"/>
      <c r="F414" s="5"/>
      <c r="G414" s="5"/>
    </row>
    <row r="415" spans="5:7" ht="12.75">
      <c r="E415" s="123"/>
      <c r="F415" s="5"/>
      <c r="G415" s="5"/>
    </row>
    <row r="416" spans="5:7" ht="12.75">
      <c r="E416" s="123"/>
      <c r="F416" s="5"/>
      <c r="G416" s="5"/>
    </row>
    <row r="417" spans="5:7" ht="12.75">
      <c r="E417" s="123"/>
      <c r="F417" s="5"/>
      <c r="G417" s="5"/>
    </row>
    <row r="418" spans="5:7" ht="12.75">
      <c r="E418" s="123"/>
      <c r="F418" s="5"/>
      <c r="G418" s="5"/>
    </row>
    <row r="419" spans="5:7" ht="12.75">
      <c r="E419" s="123"/>
      <c r="F419" s="5"/>
      <c r="G419" s="5"/>
    </row>
    <row r="420" spans="5:7" ht="12.75">
      <c r="E420" s="123"/>
      <c r="F420" s="5"/>
      <c r="G420" s="5"/>
    </row>
    <row r="421" spans="5:7" ht="12.75">
      <c r="E421" s="123"/>
      <c r="F421" s="5"/>
      <c r="G421" s="5"/>
    </row>
    <row r="422" spans="5:7" ht="12.75">
      <c r="E422" s="123"/>
      <c r="F422" s="5"/>
      <c r="G422" s="5"/>
    </row>
    <row r="423" spans="5:7" ht="12.75">
      <c r="E423" s="123"/>
      <c r="F423" s="5"/>
      <c r="G423" s="5"/>
    </row>
    <row r="424" spans="5:7" ht="12.75">
      <c r="E424" s="123"/>
      <c r="F424" s="5"/>
      <c r="G424" s="5"/>
    </row>
    <row r="425" spans="5:7" ht="12.75">
      <c r="E425" s="123"/>
      <c r="F425" s="5"/>
      <c r="G425" s="5"/>
    </row>
    <row r="426" spans="5:7" ht="12.75">
      <c r="E426" s="123"/>
      <c r="F426" s="5"/>
      <c r="G426" s="5"/>
    </row>
    <row r="427" spans="5:7" ht="12.75">
      <c r="E427" s="123"/>
      <c r="F427" s="5"/>
      <c r="G427" s="5"/>
    </row>
    <row r="428" spans="5:7" ht="12.75">
      <c r="E428" s="123"/>
      <c r="F428" s="5"/>
      <c r="G428" s="5"/>
    </row>
    <row r="429" spans="5:7" ht="12.75">
      <c r="E429" s="123"/>
      <c r="F429" s="5"/>
      <c r="G429" s="5"/>
    </row>
    <row r="430" spans="5:7" ht="12.75">
      <c r="E430" s="123"/>
      <c r="F430" s="5"/>
      <c r="G430" s="5"/>
    </row>
    <row r="431" spans="5:7" ht="12.75">
      <c r="E431" s="123"/>
      <c r="F431" s="5"/>
      <c r="G431" s="5"/>
    </row>
    <row r="432" spans="5:7" ht="12.75">
      <c r="E432" s="123"/>
      <c r="F432" s="5"/>
      <c r="G432" s="5"/>
    </row>
    <row r="433" spans="5:7" ht="12.75">
      <c r="E433" s="123"/>
      <c r="F433" s="5"/>
      <c r="G433" s="5"/>
    </row>
    <row r="434" spans="5:7" ht="12.75">
      <c r="E434" s="123"/>
      <c r="F434" s="5"/>
      <c r="G434" s="5"/>
    </row>
    <row r="435" spans="5:7" ht="12.75">
      <c r="E435" s="123"/>
      <c r="F435" s="5"/>
      <c r="G435" s="5"/>
    </row>
    <row r="436" spans="5:7" ht="12.75">
      <c r="E436" s="123"/>
      <c r="F436" s="5"/>
      <c r="G436" s="5"/>
    </row>
    <row r="437" spans="5:7" ht="12.75">
      <c r="E437" s="123"/>
      <c r="F437" s="5"/>
      <c r="G437" s="5"/>
    </row>
    <row r="438" spans="5:7" ht="12.75">
      <c r="E438" s="123"/>
      <c r="F438" s="5"/>
      <c r="G438" s="5"/>
    </row>
    <row r="439" spans="5:7" ht="12.75">
      <c r="E439" s="123"/>
      <c r="F439" s="5"/>
      <c r="G439" s="5"/>
    </row>
    <row r="440" spans="5:7" ht="12.75">
      <c r="E440" s="123"/>
      <c r="F440" s="5"/>
      <c r="G440" s="5"/>
    </row>
    <row r="441" spans="5:7" ht="12.75">
      <c r="E441" s="123"/>
      <c r="F441" s="5"/>
      <c r="G441" s="5"/>
    </row>
    <row r="442" spans="5:7" ht="12.75">
      <c r="E442" s="123"/>
      <c r="F442" s="5"/>
      <c r="G442" s="5"/>
    </row>
    <row r="443" spans="5:7" ht="12.75">
      <c r="E443" s="123"/>
      <c r="F443" s="5"/>
      <c r="G443" s="5"/>
    </row>
    <row r="444" spans="5:7" ht="12.75">
      <c r="E444" s="123"/>
      <c r="F444" s="5"/>
      <c r="G444" s="5"/>
    </row>
    <row r="445" spans="5:7" ht="12.75">
      <c r="E445" s="123"/>
      <c r="F445" s="5"/>
      <c r="G445" s="5"/>
    </row>
    <row r="446" spans="5:7" ht="12.75">
      <c r="E446" s="123"/>
      <c r="F446" s="5"/>
      <c r="G446" s="5"/>
    </row>
    <row r="447" spans="5:7" ht="12.75">
      <c r="E447" s="123"/>
      <c r="F447" s="5"/>
      <c r="G447" s="5"/>
    </row>
    <row r="448" spans="5:7" ht="12.75">
      <c r="E448" s="123"/>
      <c r="F448" s="5"/>
      <c r="G448" s="5"/>
    </row>
    <row r="449" spans="5:7" ht="12.75">
      <c r="E449" s="123"/>
      <c r="F449" s="5"/>
      <c r="G449" s="5"/>
    </row>
    <row r="450" spans="5:7" ht="12.75">
      <c r="E450" s="123"/>
      <c r="F450" s="5"/>
      <c r="G450" s="5"/>
    </row>
    <row r="451" spans="5:7" ht="12.75">
      <c r="E451" s="123"/>
      <c r="F451" s="5"/>
      <c r="G451" s="5"/>
    </row>
    <row r="452" spans="5:7" ht="12.75">
      <c r="E452" s="123"/>
      <c r="F452" s="5"/>
      <c r="G452" s="5"/>
    </row>
    <row r="453" spans="5:7" ht="12.75">
      <c r="E453" s="123"/>
      <c r="F453" s="5"/>
      <c r="G453" s="5"/>
    </row>
    <row r="454" spans="5:7" ht="12.75">
      <c r="E454" s="123"/>
      <c r="F454" s="5"/>
      <c r="G454" s="5"/>
    </row>
    <row r="455" spans="5:7" ht="12.75">
      <c r="E455" s="123"/>
      <c r="F455" s="5"/>
      <c r="G455" s="5"/>
    </row>
    <row r="456" spans="5:7" ht="12.75">
      <c r="E456" s="123"/>
      <c r="F456" s="5"/>
      <c r="G456" s="5"/>
    </row>
    <row r="457" spans="5:7" ht="12.75">
      <c r="E457" s="123"/>
      <c r="F457" s="5"/>
      <c r="G457" s="5"/>
    </row>
    <row r="458" spans="5:7" ht="12.75">
      <c r="E458" s="123"/>
      <c r="F458" s="5"/>
      <c r="G458" s="5"/>
    </row>
    <row r="459" spans="5:7" ht="12.75">
      <c r="E459" s="123"/>
      <c r="F459" s="5"/>
      <c r="G459" s="5"/>
    </row>
    <row r="460" spans="5:7" ht="12.75">
      <c r="E460" s="123"/>
      <c r="F460" s="5"/>
      <c r="G460" s="5"/>
    </row>
    <row r="461" spans="5:7" ht="12.75">
      <c r="E461" s="123"/>
      <c r="F461" s="5"/>
      <c r="G461" s="5"/>
    </row>
    <row r="462" spans="5:7" ht="12.75">
      <c r="E462" s="123"/>
      <c r="F462" s="5"/>
      <c r="G462" s="5"/>
    </row>
    <row r="463" spans="5:7" ht="12.75">
      <c r="E463" s="123"/>
      <c r="F463" s="5"/>
      <c r="G463" s="5"/>
    </row>
    <row r="464" spans="5:7" ht="12.75">
      <c r="E464" s="123"/>
      <c r="F464" s="5"/>
      <c r="G464" s="5"/>
    </row>
    <row r="465" spans="5:7" ht="12.75">
      <c r="E465" s="123"/>
      <c r="F465" s="5"/>
      <c r="G465" s="5"/>
    </row>
    <row r="466" spans="5:7" ht="12.75">
      <c r="E466" s="123"/>
      <c r="F466" s="5"/>
      <c r="G466" s="5"/>
    </row>
    <row r="467" spans="5:7" ht="12.75">
      <c r="E467" s="123"/>
      <c r="F467" s="5"/>
      <c r="G467" s="5"/>
    </row>
    <row r="468" spans="5:7" ht="12.75">
      <c r="E468" s="123"/>
      <c r="F468" s="5"/>
      <c r="G468" s="5"/>
    </row>
    <row r="469" spans="5:7" ht="12.75">
      <c r="E469" s="123"/>
      <c r="F469" s="5"/>
      <c r="G469" s="5"/>
    </row>
    <row r="470" spans="5:7" ht="12.75">
      <c r="E470" s="123"/>
      <c r="F470" s="5"/>
      <c r="G470" s="5"/>
    </row>
    <row r="471" spans="5:7" ht="12.75">
      <c r="E471" s="123"/>
      <c r="F471" s="5"/>
      <c r="G471" s="5"/>
    </row>
    <row r="472" spans="5:7" ht="12.75">
      <c r="E472" s="123"/>
      <c r="F472" s="5"/>
      <c r="G472" s="5"/>
    </row>
    <row r="473" spans="5:7" ht="12.75">
      <c r="E473" s="123"/>
      <c r="F473" s="5"/>
      <c r="G473" s="5"/>
    </row>
    <row r="474" spans="5:7" ht="12.75">
      <c r="E474" s="123"/>
      <c r="F474" s="5"/>
      <c r="G474" s="5"/>
    </row>
    <row r="475" spans="5:7" ht="12.75">
      <c r="E475" s="123"/>
      <c r="F475" s="5"/>
      <c r="G475" s="5"/>
    </row>
    <row r="476" spans="5:7" ht="12.75">
      <c r="E476" s="123"/>
      <c r="F476" s="5"/>
      <c r="G476" s="5"/>
    </row>
    <row r="477" spans="5:7" ht="12.75">
      <c r="E477" s="123"/>
      <c r="F477" s="5"/>
      <c r="G477" s="5"/>
    </row>
    <row r="478" spans="5:7" ht="12.75">
      <c r="E478" s="123"/>
      <c r="F478" s="5"/>
      <c r="G478" s="5"/>
    </row>
    <row r="479" spans="5:7" ht="12.75">
      <c r="E479" s="123"/>
      <c r="F479" s="5"/>
      <c r="G479" s="5"/>
    </row>
    <row r="480" spans="5:7" ht="12.75">
      <c r="E480" s="123"/>
      <c r="F480" s="5"/>
      <c r="G480" s="5"/>
    </row>
    <row r="481" spans="5:7" ht="12.75">
      <c r="E481" s="123"/>
      <c r="F481" s="5"/>
      <c r="G481" s="5"/>
    </row>
    <row r="482" spans="5:7" ht="12.75">
      <c r="E482" s="123"/>
      <c r="F482" s="5"/>
      <c r="G482" s="5"/>
    </row>
    <row r="483" spans="5:7" ht="12.75">
      <c r="E483" s="123"/>
      <c r="F483" s="5"/>
      <c r="G483" s="5"/>
    </row>
    <row r="484" spans="5:7" ht="12.75">
      <c r="E484" s="123"/>
      <c r="F484" s="5"/>
      <c r="G484" s="5"/>
    </row>
    <row r="485" spans="5:7" ht="12.75">
      <c r="E485" s="123"/>
      <c r="F485" s="5"/>
      <c r="G485" s="5"/>
    </row>
    <row r="486" spans="5:7" ht="12.75">
      <c r="E486" s="123"/>
      <c r="F486" s="5"/>
      <c r="G486" s="5"/>
    </row>
    <row r="487" spans="5:7" ht="12.75">
      <c r="E487" s="123"/>
      <c r="F487" s="5"/>
      <c r="G487" s="5"/>
    </row>
    <row r="488" spans="5:7" ht="12.75">
      <c r="E488" s="123"/>
      <c r="F488" s="5"/>
      <c r="G488" s="5"/>
    </row>
    <row r="489" spans="5:7" ht="12.75">
      <c r="E489" s="123"/>
      <c r="F489" s="5"/>
      <c r="G489" s="5"/>
    </row>
    <row r="490" spans="5:7" ht="12.75">
      <c r="E490" s="123"/>
      <c r="F490" s="5"/>
      <c r="G490" s="5"/>
    </row>
    <row r="491" spans="5:7" ht="12.75">
      <c r="E491" s="123"/>
      <c r="F491" s="5"/>
      <c r="G491" s="5"/>
    </row>
    <row r="492" spans="5:7" ht="12.75">
      <c r="E492" s="123"/>
      <c r="F492" s="5"/>
      <c r="G492" s="5"/>
    </row>
    <row r="493" spans="5:7" ht="12.75">
      <c r="E493" s="123"/>
      <c r="F493" s="5"/>
      <c r="G493" s="5"/>
    </row>
    <row r="494" spans="5:7" ht="12.75">
      <c r="E494" s="123"/>
      <c r="F494" s="5"/>
      <c r="G494" s="5"/>
    </row>
    <row r="495" spans="5:7" ht="12.75">
      <c r="E495" s="123"/>
      <c r="F495" s="5"/>
      <c r="G495" s="5"/>
    </row>
    <row r="496" spans="5:7" ht="12.75">
      <c r="E496" s="123"/>
      <c r="F496" s="5"/>
      <c r="G496" s="5"/>
    </row>
    <row r="497" spans="5:7" ht="12.75">
      <c r="E497" s="123"/>
      <c r="F497" s="5"/>
      <c r="G497" s="5"/>
    </row>
    <row r="498" spans="5:7" ht="12.75">
      <c r="E498" s="123"/>
      <c r="F498" s="5"/>
      <c r="G498" s="5"/>
    </row>
    <row r="499" spans="5:7" ht="12.75">
      <c r="E499" s="123"/>
      <c r="F499" s="5"/>
      <c r="G499" s="5"/>
    </row>
    <row r="500" spans="5:7" ht="12.75">
      <c r="E500" s="123"/>
      <c r="F500" s="5"/>
      <c r="G500" s="5"/>
    </row>
    <row r="501" spans="5:7" ht="12.75">
      <c r="E501" s="123"/>
      <c r="F501" s="5"/>
      <c r="G501" s="5"/>
    </row>
    <row r="502" spans="5:7" ht="12.75">
      <c r="E502" s="123"/>
      <c r="F502" s="5"/>
      <c r="G502" s="5"/>
    </row>
    <row r="503" spans="5:7" ht="12.75">
      <c r="E503" s="123"/>
      <c r="F503" s="5"/>
      <c r="G503" s="5"/>
    </row>
    <row r="504" spans="5:7" ht="12.75">
      <c r="E504" s="123"/>
      <c r="F504" s="5"/>
      <c r="G504" s="5"/>
    </row>
    <row r="505" spans="5:7" ht="12.75">
      <c r="E505" s="123"/>
      <c r="F505" s="5"/>
      <c r="G505" s="5"/>
    </row>
    <row r="506" spans="5:7" ht="12.75">
      <c r="E506" s="123"/>
      <c r="F506" s="5"/>
      <c r="G506" s="5"/>
    </row>
    <row r="507" spans="5:7" ht="12.75">
      <c r="E507" s="123"/>
      <c r="F507" s="5"/>
      <c r="G507" s="5"/>
    </row>
    <row r="508" spans="5:7" ht="12.75">
      <c r="E508" s="123"/>
      <c r="F508" s="5"/>
      <c r="G508" s="5"/>
    </row>
    <row r="509" spans="5:7" ht="12.75">
      <c r="E509" s="123"/>
      <c r="F509" s="5"/>
      <c r="G509" s="5"/>
    </row>
    <row r="510" spans="5:7" ht="12.75">
      <c r="E510" s="123"/>
      <c r="F510" s="5"/>
      <c r="G510" s="5"/>
    </row>
    <row r="511" spans="5:7" ht="12.75">
      <c r="E511" s="123"/>
      <c r="F511" s="5"/>
      <c r="G511" s="5"/>
    </row>
    <row r="512" spans="5:7" ht="12.75">
      <c r="E512" s="123"/>
      <c r="F512" s="5"/>
      <c r="G512" s="5"/>
    </row>
    <row r="513" spans="5:7" ht="12.75">
      <c r="E513" s="123"/>
      <c r="F513" s="5"/>
      <c r="G513" s="5"/>
    </row>
    <row r="514" spans="5:7" ht="12.75">
      <c r="E514" s="123"/>
      <c r="F514" s="5"/>
      <c r="G514" s="5"/>
    </row>
    <row r="515" spans="5:7" ht="12.75">
      <c r="E515" s="123"/>
      <c r="F515" s="5"/>
      <c r="G515" s="5"/>
    </row>
    <row r="516" spans="5:7" ht="12.75">
      <c r="E516" s="123"/>
      <c r="F516" s="5"/>
      <c r="G516" s="5"/>
    </row>
    <row r="517" spans="5:7" ht="12.75">
      <c r="E517" s="123"/>
      <c r="F517" s="5"/>
      <c r="G517" s="5"/>
    </row>
    <row r="518" spans="5:7" ht="12.75">
      <c r="E518" s="123"/>
      <c r="F518" s="5"/>
      <c r="G518" s="5"/>
    </row>
    <row r="519" spans="5:7" ht="12.75">
      <c r="E519" s="123"/>
      <c r="F519" s="5"/>
      <c r="G519" s="5"/>
    </row>
    <row r="520" spans="5:7" ht="12.75">
      <c r="E520" s="123"/>
      <c r="F520" s="5"/>
      <c r="G520" s="5"/>
    </row>
    <row r="521" spans="5:7" ht="12.75">
      <c r="E521" s="123"/>
      <c r="F521" s="5"/>
      <c r="G521" s="5"/>
    </row>
    <row r="522" spans="5:7" ht="12.75">
      <c r="E522" s="123"/>
      <c r="F522" s="5"/>
      <c r="G522" s="5"/>
    </row>
    <row r="523" spans="5:7" ht="12.75">
      <c r="E523" s="123"/>
      <c r="F523" s="5"/>
      <c r="G523" s="5"/>
    </row>
    <row r="524" spans="5:7" ht="12.75">
      <c r="E524" s="123"/>
      <c r="F524" s="5"/>
      <c r="G524" s="5"/>
    </row>
    <row r="525" spans="5:7" ht="12.75">
      <c r="E525" s="123"/>
      <c r="F525" s="5"/>
      <c r="G525" s="5"/>
    </row>
    <row r="526" spans="5:7" ht="12.75">
      <c r="E526" s="123"/>
      <c r="F526" s="5"/>
      <c r="G526" s="5"/>
    </row>
    <row r="527" spans="5:7" ht="12.75">
      <c r="E527" s="123"/>
      <c r="F527" s="5"/>
      <c r="G527" s="5"/>
    </row>
    <row r="528" spans="5:7" ht="12.75">
      <c r="E528" s="123"/>
      <c r="F528" s="5"/>
      <c r="G528" s="5"/>
    </row>
    <row r="529" spans="5:7" ht="12.75">
      <c r="E529" s="123"/>
      <c r="F529" s="5"/>
      <c r="G529" s="5"/>
    </row>
    <row r="530" spans="5:7" ht="12.75">
      <c r="E530" s="123"/>
      <c r="F530" s="5"/>
      <c r="G530" s="5"/>
    </row>
    <row r="531" spans="5:7" ht="12.75">
      <c r="E531" s="123"/>
      <c r="F531" s="5"/>
      <c r="G531" s="5"/>
    </row>
    <row r="532" spans="5:7" ht="12.75">
      <c r="E532" s="123"/>
      <c r="F532" s="5"/>
      <c r="G532" s="5"/>
    </row>
    <row r="533" spans="5:7" ht="12.75">
      <c r="E533" s="123"/>
      <c r="F533" s="5"/>
      <c r="G533" s="5"/>
    </row>
    <row r="534" spans="5:7" ht="12.75">
      <c r="E534" s="123"/>
      <c r="F534" s="5"/>
      <c r="G534" s="5"/>
    </row>
    <row r="535" spans="5:7" ht="12.75">
      <c r="E535" s="123"/>
      <c r="F535" s="5"/>
      <c r="G535" s="5"/>
    </row>
    <row r="536" spans="5:7" ht="12.75">
      <c r="E536" s="123"/>
      <c r="F536" s="5"/>
      <c r="G536" s="5"/>
    </row>
    <row r="537" spans="5:7" ht="12.75">
      <c r="E537" s="123"/>
      <c r="F537" s="5"/>
      <c r="G537" s="5"/>
    </row>
    <row r="538" spans="5:7" ht="12.75">
      <c r="E538" s="123"/>
      <c r="F538" s="5"/>
      <c r="G538" s="5"/>
    </row>
    <row r="539" spans="5:7" ht="12.75">
      <c r="E539" s="123"/>
      <c r="F539" s="5"/>
      <c r="G539" s="5"/>
    </row>
    <row r="540" spans="5:7" ht="12.75">
      <c r="E540" s="123"/>
      <c r="F540" s="5"/>
      <c r="G540" s="5"/>
    </row>
    <row r="541" spans="5:7" ht="12.75">
      <c r="E541" s="123"/>
      <c r="F541" s="5"/>
      <c r="G541" s="5"/>
    </row>
    <row r="542" spans="5:7" ht="12.75">
      <c r="E542" s="123"/>
      <c r="F542" s="5"/>
      <c r="G542" s="5"/>
    </row>
    <row r="543" spans="5:7" ht="12.75">
      <c r="E543" s="123"/>
      <c r="F543" s="5"/>
      <c r="G543" s="5"/>
    </row>
    <row r="544" spans="5:7" ht="12.75">
      <c r="E544" s="123"/>
      <c r="F544" s="5"/>
      <c r="G544" s="5"/>
    </row>
    <row r="545" spans="5:7" ht="12.75">
      <c r="E545" s="123"/>
      <c r="F545" s="5"/>
      <c r="G545" s="5"/>
    </row>
    <row r="546" spans="5:7" ht="12.75">
      <c r="E546" s="123"/>
      <c r="F546" s="5"/>
      <c r="G546" s="5"/>
    </row>
    <row r="547" spans="5:7" ht="12.75">
      <c r="E547" s="123"/>
      <c r="F547" s="5"/>
      <c r="G547" s="5"/>
    </row>
  </sheetData>
  <sheetProtection/>
  <mergeCells count="4">
    <mergeCell ref="E1:E2"/>
    <mergeCell ref="A1:D2"/>
    <mergeCell ref="F1:F2"/>
    <mergeCell ref="G1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&amp;L&amp;"Arial,Grassetto"&amp;12AUTOMOBILE CLUB UDINE&amp;R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37" sqref="B37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9" t="s">
        <v>283</v>
      </c>
      <c r="C1" s="99"/>
      <c r="D1" s="103"/>
      <c r="E1" s="103"/>
      <c r="F1" s="103"/>
    </row>
    <row r="2" spans="2:6" ht="12.75">
      <c r="B2" s="99" t="s">
        <v>284</v>
      </c>
      <c r="C2" s="99"/>
      <c r="D2" s="103"/>
      <c r="E2" s="103"/>
      <c r="F2" s="103"/>
    </row>
    <row r="3" spans="2:6" ht="12.75">
      <c r="B3" s="100"/>
      <c r="C3" s="100"/>
      <c r="D3" s="104"/>
      <c r="E3" s="104"/>
      <c r="F3" s="104"/>
    </row>
    <row r="4" spans="2:6" ht="52.5">
      <c r="B4" s="100" t="s">
        <v>285</v>
      </c>
      <c r="C4" s="100"/>
      <c r="D4" s="104"/>
      <c r="E4" s="104"/>
      <c r="F4" s="104"/>
    </row>
    <row r="5" spans="2:6" ht="12.75">
      <c r="B5" s="100"/>
      <c r="C5" s="100"/>
      <c r="D5" s="104"/>
      <c r="E5" s="104"/>
      <c r="F5" s="104"/>
    </row>
    <row r="6" spans="2:6" ht="26.25">
      <c r="B6" s="99" t="s">
        <v>286</v>
      </c>
      <c r="C6" s="99"/>
      <c r="D6" s="103"/>
      <c r="E6" s="103" t="s">
        <v>287</v>
      </c>
      <c r="F6" s="103" t="s">
        <v>288</v>
      </c>
    </row>
    <row r="7" spans="2:6" ht="13.5" thickBot="1">
      <c r="B7" s="100"/>
      <c r="C7" s="100"/>
      <c r="D7" s="104"/>
      <c r="E7" s="104"/>
      <c r="F7" s="104"/>
    </row>
    <row r="8" spans="2:6" ht="39.75" thickBot="1">
      <c r="B8" s="101" t="s">
        <v>289</v>
      </c>
      <c r="C8" s="102"/>
      <c r="D8" s="105"/>
      <c r="E8" s="105">
        <v>5</v>
      </c>
      <c r="F8" s="106" t="s">
        <v>290</v>
      </c>
    </row>
    <row r="9" spans="2:6" ht="12.75">
      <c r="B9" s="100"/>
      <c r="C9" s="100"/>
      <c r="D9" s="104"/>
      <c r="E9" s="104"/>
      <c r="F9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FERRARI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FERRARI</dc:creator>
  <cp:keywords/>
  <dc:description/>
  <cp:lastModifiedBy>Autoservis</cp:lastModifiedBy>
  <cp:lastPrinted>2014-10-17T13:43:34Z</cp:lastPrinted>
  <dcterms:created xsi:type="dcterms:W3CDTF">2001-07-26T05:20:47Z</dcterms:created>
  <dcterms:modified xsi:type="dcterms:W3CDTF">2014-10-20T07:09:27Z</dcterms:modified>
  <cp:category/>
  <cp:version/>
  <cp:contentType/>
  <cp:contentStatus/>
</cp:coreProperties>
</file>